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500"/>
  </bookViews>
  <sheets>
    <sheet name="01_说明" sheetId="5" r:id="rId1"/>
    <sheet name="同步系统系统容量估算" sheetId="1" r:id="rId2"/>
    <sheet name="异步系统参数" sheetId="4" r:id="rId3"/>
    <sheet name="异步系统参数 (无gap，新单播)" sheetId="7" r:id="rId4"/>
    <sheet name="symbol_len&amp;MCS" sheetId="3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<sst xmlns="http://schemas.openxmlformats.org/spreadsheetml/2006/main" count="150" uniqueCount="84">
  <si>
    <t>一、版本历史</t>
  </si>
  <si>
    <t>v1.0</t>
  </si>
  <si>
    <t>第一版计算工具</t>
  </si>
  <si>
    <t>v1.1</t>
  </si>
  <si>
    <t>同步协议容量评估输出格式化；参数输入简化</t>
  </si>
  <si>
    <t>v1.2</t>
  </si>
  <si>
    <t>增加异步协议计算的内容；格式化结果输出</t>
  </si>
  <si>
    <t>v1.3</t>
  </si>
  <si>
    <t>调整了表格输出内容，增加了异步传输时长的计算</t>
  </si>
  <si>
    <t>v1.4</t>
  </si>
  <si>
    <t>修整了异步协议计算传输时间问题。
增加版本历史信息和文档说明</t>
  </si>
  <si>
    <t>v1.5</t>
  </si>
  <si>
    <t>修正了异步能数符号长度0时，MCS3和MCS4子帧载荷数量的错误</t>
  </si>
  <si>
    <t>V1.7</t>
  </si>
  <si>
    <t>异步系统在v4.0版本开始，无gap功能，由接口AT+WIOTARATE=4,0 或者 uc_wiota_set_data_rate(4,0) 开启，默认关闭（即默认有gap，与之前版本兼容）</t>
  </si>
  <si>
    <t xml:space="preserve"> V1.8</t>
  </si>
  <si>
    <t>修正异步新单播的子帧承载数据量</t>
  </si>
  <si>
    <t xml:space="preserve"> V1.9</t>
  </si>
  <si>
    <t>新增灵敏度参数</t>
  </si>
  <si>
    <t xml:space="preserve"> V1.9.1</t>
  </si>
  <si>
    <t>新增参数解释，修改灵敏度列格式</t>
  </si>
  <si>
    <t xml:space="preserve"> V1.9.2</t>
  </si>
  <si>
    <t>新增同步系统的理论上下行速率</t>
  </si>
  <si>
    <t>二、使用方法</t>
  </si>
  <si>
    <t>在表2和表3对应黄色单元格中填入业务数据，公式会计算出其他相应的速率和容量等信息</t>
  </si>
  <si>
    <t>其中：
（1）同步系统容量估算表中两个待填项：业务时间间隔，指的是每个终端发送一次数据的时间间隔；
（2）单次数据量，指的是每个终端每次发送的字节数
异步系统参数表中：
（1）单次数据量，指的是终端每次发送的字节数
（2）子帧数：对应系统设置中的第次发送的子帧数，子帧数根据单次数据量的大小匹配设置可以获得更高的传输效率</t>
  </si>
  <si>
    <t>业务时间间隔（秒）</t>
  </si>
  <si>
    <t>单次数据量（字节）</t>
  </si>
  <si>
    <t>BT0.3  （BT=1）</t>
  </si>
  <si>
    <r>
      <rPr>
        <sz val="12"/>
        <color rgb="FFFF0000"/>
        <rFont val="等线"/>
        <charset val="134"/>
        <scheme val="minor"/>
      </rPr>
      <t>【参数解释】</t>
    </r>
    <r>
      <rPr>
        <sz val="12"/>
        <color theme="1"/>
        <rFont val="等线"/>
        <charset val="134"/>
        <scheme val="minor"/>
      </rPr>
      <t xml:space="preserve">
&lt;bt&gt;: 该值和调制信号的滤波器带宽对应，BT越大，信号带宽越大，取值0,1代表BT配置为1.2和BT配置为0.3，bt_value为1时，代表使用的是低阶mcs组，即低码率传输组。bt_value为0时，代表使用的是高mcs组，即高码率传输组（symbol_length为2或者3时，bt_value不能配置为0）
&lt;symbol&gt;: 帧配置，取值0,1,2,3代表128,256,512,1024。
&lt;dlul&gt;: 帧配置，该值代表一帧里面上下行的比例，取值0,1代表1:1和1:2。
&lt;MCS&gt;: 基本模式：0~8，8为自动，详见AT指令AT+WIOTARATE
业务时间内并发：看支持的终端数量列
上行并发数：指帧结构单帧支持8/16个终端上行，不是整体业务并发
上行理论速率是所有上行子帧的合并速率，下行理论速率是所有下行子帧的合并速率
</t>
    </r>
  </si>
  <si>
    <t>符号长度
（0/1/2/3）
symbol</t>
  </si>
  <si>
    <t>上下行配比（0/1）
dlul</t>
  </si>
  <si>
    <t>速率级别
MCS</t>
  </si>
  <si>
    <t>UL灵敏度[dBm]</t>
  </si>
  <si>
    <t>DL灵敏度[dBm]</t>
  </si>
  <si>
    <t>每子帧载荷
(byte)</t>
  </si>
  <si>
    <t>支持的终端数量（个/AP）</t>
  </si>
  <si>
    <t>上行并发数（个）</t>
  </si>
  <si>
    <t>上行速率(kbps)</t>
  </si>
  <si>
    <t>单次上行发送时长(s)</t>
  </si>
  <si>
    <t>下行速率(kbps)</t>
  </si>
  <si>
    <t>单次下行发送时长(s)</t>
  </si>
  <si>
    <t>帧长
（us）</t>
  </si>
  <si>
    <t>理论上行速率
（kbps）</t>
  </si>
  <si>
    <t>理论下行速率
（kbps）</t>
  </si>
  <si>
    <t>BT1.2  （BT=0）</t>
  </si>
  <si>
    <t>符号长度（0/1/2/3）</t>
  </si>
  <si>
    <t>上下行配比（0/1）</t>
  </si>
  <si>
    <t>选项</t>
  </si>
  <si>
    <t>数值</t>
  </si>
  <si>
    <t>备注</t>
  </si>
  <si>
    <t>单次数据量（byte)</t>
  </si>
  <si>
    <t>data_len</t>
  </si>
  <si>
    <t>子帧数</t>
  </si>
  <si>
    <t>默认8，最大10，最小3</t>
  </si>
  <si>
    <t>sub_num</t>
  </si>
  <si>
    <t>first_uni_data_len</t>
  </si>
  <si>
    <t>sub_data_len</t>
  </si>
  <si>
    <t>frame_len_of_10subn</t>
  </si>
  <si>
    <t>sub_len</t>
  </si>
  <si>
    <t>序号</t>
  </si>
  <si>
    <t>符号长度（0/1/2/3）
symbol</t>
  </si>
  <si>
    <t>速率级别
MCS
(0/1/2/3/4/5/6/7)</t>
  </si>
  <si>
    <t>带宽
（1/2/3/4）
band</t>
  </si>
  <si>
    <t>数据类型
（单播0/广播1）</t>
  </si>
  <si>
    <t>灵敏度[dBm]</t>
  </si>
  <si>
    <t>第一个子帧负载
（byte）</t>
  </si>
  <si>
    <t>非一个子帧负载帧载荷
(byte)</t>
  </si>
  <si>
    <t>最大子帧数发送时长(ms)</t>
  </si>
  <si>
    <t>每子帧发送时长
（ms）</t>
  </si>
  <si>
    <t>载荷速率(kbps)</t>
  </si>
  <si>
    <t>单次发送时长
（ms)</t>
  </si>
  <si>
    <t>单帧数据量
（byte）</t>
  </si>
  <si>
    <t>广播发送时长
1. 所需应用子帧个数：app_sub_num = data_len / sub_data_len;
if (data_len % sub_data_len) app_sub_num++;
2. 整帧帧长：frame_len = frame_len_of_10subn - (10 - sub_num) * sub_len;
3. 所需整帧：frame_num = app_sub_num / (sub_num - 1);
4. 多余帧的应用子帧数：plus_sub_num = app_sub_num % (sub_num - 1);
5. 多余帧的帧长：
if (plus_sub_num &gt; 0) 
    plus_frame_len = frame_len_of_10subn - (10 - plus_sub_num - 1) * sub_len;
else:
    plus_frame_len = 0;
6. 发送时长为：frame_len * frame_num + plus_frame_len
单播发送时长：
1. 一帧的数据量：one_frame_data_len = sub_data_len * (sub_num - 1) + first_uni_data_len;
2. 帧长：frame_len = frame_len_of_10subn - (10 - sub_num) * sub_len;
3. 应用数据量是一帧数据量的多少倍（frame_num），向上取整！
4. 发送时长为 frame_len * frame_num</t>
  </si>
  <si>
    <t>PS：单播第二帧及之后帧，单帧数据量比第一帧多1个字节。</t>
  </si>
  <si>
    <t>子帧数：范围3~10，目前不支持1~2，推荐设置为4~8，详见AT指令AT+WIOTASUBNUM</t>
  </si>
  <si>
    <r>
      <rPr>
        <sz val="12"/>
        <color rgb="FFFF0000"/>
        <rFont val="等线"/>
        <charset val="134"/>
        <scheme val="minor"/>
      </rPr>
      <t xml:space="preserve">【参数解释】
</t>
    </r>
    <r>
      <rPr>
        <sz val="12"/>
        <rFont val="等线"/>
        <charset val="134"/>
        <scheme val="minor"/>
      </rPr>
      <t>&lt;bt&gt;: 该值和调制信号的滤波器带宽对应，BT越大，信号带宽越大，取值0,1代表BT配置为1.2和BT配置为0.3，bt_value为1时，代表使用的是低阶mcs组，即低码率传输组。bt_value为0时，代表使用的是高mcs组，即高码率传输组（symbol_length为2或者3时，bt_value不能配置为0）</t>
    </r>
    <r>
      <rPr>
        <sz val="12"/>
        <color theme="1"/>
        <rFont val="等线"/>
        <charset val="134"/>
        <scheme val="minor"/>
      </rPr>
      <t xml:space="preserve">
&lt;symbol&gt;: 帧配置，取值0,1,2,3代表128,256,512,1024
&lt;MCS&gt;: 基本模式：0~7，详见AT指令AT+WIOTARATE
&lt;band&gt;: bandwidth，带宽，取值0,1,2,3,4分别代表400K(暂不支持),200K(默认),100K,50K,25K</t>
    </r>
  </si>
  <si>
    <t>速率级别MCS
(0/1/2/3/4/5/6/7)</t>
  </si>
  <si>
    <t>带宽
（1/2/3/4）</t>
  </si>
  <si>
    <t>PS：无gap版的区别在于帧长(frame_len_of_10subn)</t>
  </si>
  <si>
    <t>Symbol Length</t>
  </si>
  <si>
    <t>MCS</t>
  </si>
  <si>
    <t>Sym&amp;MCS_concat</t>
  </si>
  <si>
    <t>data per frame（byte）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</si>
</sst>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8">
    <font>
      <sz val="12"/>
      <color theme="1"/>
      <name val="等线"/>
      <charset val="134"/>
      <scheme val="minor"/>
    </font>
    <font>
      <sz val="12"/>
      <color rgb="FF000000"/>
      <name val="等线"/>
      <charset val="134"/>
    </font>
    <font>
      <b/>
      <sz val="12"/>
      <color theme="1"/>
      <name val="等线"/>
      <charset val="134"/>
      <scheme val="minor"/>
    </font>
    <font>
      <b/>
      <sz val="11"/>
      <color rgb="FF000000"/>
      <name val="宋体"/>
      <charset val="134"/>
    </font>
    <font>
      <sz val="12"/>
      <color rgb="FFFF0000"/>
      <name val="等线"/>
      <charset val="134"/>
      <scheme val="minor"/>
    </font>
    <font>
      <sz val="11"/>
      <color rgb="FF000000"/>
      <name val="宋体"/>
      <charset val="134"/>
    </font>
    <font>
      <sz val="1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等线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8" borderId="4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4" applyNumberFormat="0" applyFill="0" applyAlignment="0" applyProtection="0">
      <alignment vertical="center"/>
    </xf>
    <xf numFmtId="0" fontId="14" fillId="0" borderId="44" applyNumberFormat="0" applyFill="0" applyAlignment="0" applyProtection="0">
      <alignment vertical="center"/>
    </xf>
    <xf numFmtId="0" fontId="15" fillId="0" borderId="4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9" borderId="46" applyNumberFormat="0" applyAlignment="0" applyProtection="0">
      <alignment vertical="center"/>
    </xf>
    <xf numFmtId="0" fontId="17" fillId="10" borderId="47" applyNumberFormat="0" applyAlignment="0" applyProtection="0">
      <alignment vertical="center"/>
    </xf>
    <xf numFmtId="0" fontId="18" fillId="10" borderId="46" applyNumberFormat="0" applyAlignment="0" applyProtection="0">
      <alignment vertical="center"/>
    </xf>
    <xf numFmtId="0" fontId="19" fillId="11" borderId="48" applyNumberFormat="0" applyAlignment="0" applyProtection="0">
      <alignment vertical="center"/>
    </xf>
    <xf numFmtId="0" fontId="20" fillId="0" borderId="49" applyNumberFormat="0" applyFill="0" applyAlignment="0" applyProtection="0">
      <alignment vertical="center"/>
    </xf>
    <xf numFmtId="0" fontId="21" fillId="0" borderId="50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</cellStyleXfs>
  <cellXfs count="12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3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3" borderId="8" xfId="0" applyFill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3" fillId="4" borderId="12" xfId="0" applyFont="1" applyFill="1" applyBorder="1" applyAlignment="1" applyProtection="1">
      <alignment horizontal="center" vertical="center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3" fillId="5" borderId="2" xfId="0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2" fillId="0" borderId="14" xfId="0" applyFont="1" applyBorder="1" applyAlignment="1">
      <alignment horizontal="center" vertical="center"/>
    </xf>
    <xf numFmtId="176" fontId="3" fillId="5" borderId="2" xfId="0" applyNumberFormat="1" applyFont="1" applyFill="1" applyBorder="1" applyAlignment="1" applyProtection="1">
      <alignment horizontal="center" vertical="center" wrapText="1"/>
      <protection locked="0"/>
    </xf>
    <xf numFmtId="176" fontId="3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 wrapText="1"/>
    </xf>
    <xf numFmtId="176" fontId="0" fillId="0" borderId="5" xfId="0" applyNumberFormat="1" applyBorder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13" xfId="0" applyFont="1" applyFill="1" applyBorder="1" applyAlignment="1" applyProtection="1">
      <alignment horizontal="center" vertical="center"/>
      <protection locked="0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0" borderId="5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176" fontId="0" fillId="0" borderId="5" xfId="0" applyNumberFormat="1" applyFont="1" applyFill="1" applyBorder="1" applyAlignment="1" applyProtection="1">
      <alignment vertical="center"/>
      <protection locked="0"/>
    </xf>
    <xf numFmtId="0" fontId="0" fillId="0" borderId="5" xfId="0" applyFont="1" applyFill="1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 wrapText="1"/>
      <protection locked="0"/>
    </xf>
    <xf numFmtId="176" fontId="3" fillId="5" borderId="12" xfId="0" applyNumberFormat="1" applyFont="1" applyFill="1" applyBorder="1" applyAlignment="1" applyProtection="1">
      <alignment horizontal="center" vertical="center" wrapText="1"/>
      <protection locked="0"/>
    </xf>
    <xf numFmtId="176" fontId="3" fillId="5" borderId="1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176" fontId="5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5" fillId="0" borderId="17" xfId="0" applyFont="1" applyBorder="1">
      <alignment vertical="center"/>
    </xf>
    <xf numFmtId="0" fontId="5" fillId="3" borderId="18" xfId="0" applyNumberFormat="1" applyFont="1" applyFill="1" applyBorder="1">
      <alignment vertical="center"/>
    </xf>
    <xf numFmtId="0" fontId="5" fillId="0" borderId="19" xfId="0" applyFont="1" applyBorder="1">
      <alignment vertical="center"/>
    </xf>
    <xf numFmtId="0" fontId="5" fillId="3" borderId="20" xfId="0" applyNumberFormat="1" applyFont="1" applyFill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5" fillId="5" borderId="25" xfId="0" applyFont="1" applyFill="1" applyBorder="1" applyAlignment="1">
      <alignment horizontal="center" vertical="center"/>
    </xf>
    <xf numFmtId="0" fontId="5" fillId="0" borderId="26" xfId="0" applyFont="1" applyBorder="1">
      <alignment vertical="center"/>
    </xf>
    <xf numFmtId="0" fontId="5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 wrapText="1"/>
    </xf>
    <xf numFmtId="0" fontId="3" fillId="5" borderId="31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176" fontId="3" fillId="5" borderId="2" xfId="0" applyNumberFormat="1" applyFont="1" applyFill="1" applyBorder="1" applyAlignment="1">
      <alignment horizontal="center" vertical="center" wrapText="1"/>
    </xf>
    <xf numFmtId="176" fontId="3" fillId="5" borderId="3" xfId="0" applyNumberFormat="1" applyFont="1" applyFill="1" applyBorder="1" applyAlignment="1">
      <alignment horizontal="center" vertical="center" wrapText="1"/>
    </xf>
    <xf numFmtId="177" fontId="3" fillId="6" borderId="2" xfId="0" applyNumberFormat="1" applyFont="1" applyFill="1" applyBorder="1" applyAlignment="1">
      <alignment horizontal="center" vertical="center" wrapText="1"/>
    </xf>
    <xf numFmtId="176" fontId="3" fillId="6" borderId="2" xfId="0" applyNumberFormat="1" applyFont="1" applyFill="1" applyBorder="1" applyAlignment="1">
      <alignment horizontal="center" vertical="center" wrapText="1"/>
    </xf>
    <xf numFmtId="176" fontId="3" fillId="6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176" fontId="5" fillId="5" borderId="5" xfId="0" applyNumberFormat="1" applyFont="1" applyFill="1" applyBorder="1" applyAlignment="1">
      <alignment horizontal="center" vertical="center"/>
    </xf>
    <xf numFmtId="176" fontId="6" fillId="5" borderId="5" xfId="0" applyNumberFormat="1" applyFont="1" applyFill="1" applyBorder="1" applyAlignment="1">
      <alignment horizontal="center" vertical="center"/>
    </xf>
    <xf numFmtId="176" fontId="6" fillId="5" borderId="6" xfId="0" applyNumberFormat="1" applyFont="1" applyFill="1" applyBorder="1" applyAlignment="1">
      <alignment horizontal="center" vertical="center"/>
    </xf>
    <xf numFmtId="177" fontId="6" fillId="7" borderId="6" xfId="0" applyNumberFormat="1" applyFont="1" applyFill="1" applyBorder="1" applyAlignment="1">
      <alignment horizontal="center" vertical="center"/>
    </xf>
    <xf numFmtId="176" fontId="6" fillId="7" borderId="6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 wrapText="1"/>
    </xf>
    <xf numFmtId="176" fontId="5" fillId="5" borderId="25" xfId="0" applyNumberFormat="1" applyFont="1" applyFill="1" applyBorder="1" applyAlignment="1">
      <alignment horizontal="center" vertical="center"/>
    </xf>
    <xf numFmtId="176" fontId="6" fillId="5" borderId="32" xfId="0" applyNumberFormat="1" applyFont="1" applyFill="1" applyBorder="1" applyAlignment="1">
      <alignment horizontal="center" vertical="center"/>
    </xf>
    <xf numFmtId="176" fontId="6" fillId="5" borderId="33" xfId="0" applyNumberFormat="1" applyFont="1" applyFill="1" applyBorder="1" applyAlignment="1">
      <alignment horizontal="center" vertical="center"/>
    </xf>
    <xf numFmtId="176" fontId="1" fillId="0" borderId="26" xfId="0" applyNumberFormat="1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76" fontId="3" fillId="5" borderId="30" xfId="0" applyNumberFormat="1" applyFont="1" applyFill="1" applyBorder="1" applyAlignment="1">
      <alignment horizontal="center" vertical="center" wrapText="1"/>
    </xf>
    <xf numFmtId="176" fontId="3" fillId="5" borderId="35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4" borderId="36" xfId="0" applyFont="1" applyFill="1" applyBorder="1" applyAlignment="1">
      <alignment horizontal="center" vertical="center"/>
    </xf>
    <xf numFmtId="0" fontId="5" fillId="4" borderId="37" xfId="0" applyFont="1" applyFill="1" applyBorder="1" applyAlignment="1">
      <alignment horizontal="center" vertical="center"/>
    </xf>
    <xf numFmtId="0" fontId="5" fillId="5" borderId="37" xfId="0" applyFont="1" applyFill="1" applyBorder="1" applyAlignment="1">
      <alignment horizontal="center" vertical="center"/>
    </xf>
    <xf numFmtId="0" fontId="5" fillId="5" borderId="38" xfId="0" applyFont="1" applyFill="1" applyBorder="1" applyAlignment="1">
      <alignment horizontal="center" vertical="center"/>
    </xf>
    <xf numFmtId="0" fontId="5" fillId="5" borderId="39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40" xfId="0" applyFont="1" applyFill="1" applyBorder="1" applyAlignment="1">
      <alignment horizontal="center" vertical="center"/>
    </xf>
    <xf numFmtId="176" fontId="5" fillId="5" borderId="37" xfId="0" applyNumberFormat="1" applyFont="1" applyFill="1" applyBorder="1" applyAlignment="1">
      <alignment horizontal="center" vertical="center"/>
    </xf>
    <xf numFmtId="176" fontId="6" fillId="5" borderId="37" xfId="0" applyNumberFormat="1" applyFont="1" applyFill="1" applyBorder="1" applyAlignment="1">
      <alignment horizontal="center" vertical="center"/>
    </xf>
    <xf numFmtId="176" fontId="6" fillId="5" borderId="41" xfId="0" applyNumberFormat="1" applyFont="1" applyFill="1" applyBorder="1" applyAlignment="1">
      <alignment horizontal="center" vertical="center"/>
    </xf>
    <xf numFmtId="176" fontId="5" fillId="5" borderId="13" xfId="0" applyNumberFormat="1" applyFont="1" applyFill="1" applyBorder="1" applyAlignment="1">
      <alignment horizontal="center" vertical="center"/>
    </xf>
    <xf numFmtId="176" fontId="6" fillId="5" borderId="13" xfId="0" applyNumberFormat="1" applyFont="1" applyFill="1" applyBorder="1" applyAlignment="1">
      <alignment horizontal="center" vertical="center"/>
    </xf>
    <xf numFmtId="176" fontId="6" fillId="5" borderId="42" xfId="0" applyNumberFormat="1" applyFont="1" applyFill="1" applyBorder="1" applyAlignment="1">
      <alignment horizontal="center" vertical="center"/>
    </xf>
    <xf numFmtId="176" fontId="5" fillId="5" borderId="8" xfId="0" applyNumberFormat="1" applyFont="1" applyFill="1" applyBorder="1" applyAlignment="1">
      <alignment horizontal="center" vertical="center"/>
    </xf>
    <xf numFmtId="176" fontId="6" fillId="5" borderId="8" xfId="0" applyNumberFormat="1" applyFont="1" applyFill="1" applyBorder="1" applyAlignment="1">
      <alignment horizontal="center" vertical="center"/>
    </xf>
    <xf numFmtId="176" fontId="6" fillId="5" borderId="9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M18"/>
  <sheetViews>
    <sheetView showGridLines="0" tabSelected="1" workbookViewId="0">
      <selection activeCell="F13" sqref="F13"/>
    </sheetView>
  </sheetViews>
  <sheetFormatPr defaultColWidth="8.72727272727273" defaultRowHeight="15.6"/>
  <cols>
    <col min="1" max="1" width="2.54545454545455" customWidth="1"/>
  </cols>
  <sheetData>
    <row r="2" customFormat="1" spans="2:2">
      <c r="B2" t="s">
        <v>0</v>
      </c>
    </row>
    <row r="3" customFormat="1" spans="2:13">
      <c r="B3" t="s">
        <v>1</v>
      </c>
      <c r="C3" s="117" t="s">
        <v>2</v>
      </c>
      <c r="D3" s="117"/>
      <c r="E3" s="117"/>
      <c r="F3" s="117"/>
      <c r="G3" s="117"/>
      <c r="H3" s="117"/>
      <c r="I3" s="117"/>
      <c r="J3" s="117"/>
      <c r="K3" s="117"/>
      <c r="L3" s="117"/>
      <c r="M3" s="117"/>
    </row>
    <row r="4" customFormat="1" spans="2:13">
      <c r="B4" t="s">
        <v>3</v>
      </c>
      <c r="C4" s="117" t="s">
        <v>4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</row>
    <row r="5" customFormat="1" spans="2:13">
      <c r="B5" t="s">
        <v>5</v>
      </c>
      <c r="C5" s="117" t="s">
        <v>6</v>
      </c>
      <c r="D5" s="117"/>
      <c r="E5" s="117"/>
      <c r="F5" s="117"/>
      <c r="G5" s="117"/>
      <c r="H5" s="117"/>
      <c r="I5" s="117"/>
      <c r="J5" s="117"/>
      <c r="K5" s="117"/>
      <c r="L5" s="117"/>
      <c r="M5" s="117"/>
    </row>
    <row r="6" customFormat="1" spans="2:13">
      <c r="B6" t="s">
        <v>7</v>
      </c>
      <c r="C6" s="117" t="s">
        <v>8</v>
      </c>
      <c r="D6" s="117"/>
      <c r="E6" s="117"/>
      <c r="F6" s="117"/>
      <c r="G6" s="117"/>
      <c r="H6" s="117"/>
      <c r="I6" s="117"/>
      <c r="J6" s="117"/>
      <c r="K6" s="117"/>
      <c r="L6" s="117"/>
      <c r="M6" s="117"/>
    </row>
    <row r="7" customFormat="1" ht="36" customHeight="1" spans="2:13">
      <c r="B7" t="s">
        <v>9</v>
      </c>
      <c r="C7" s="118" t="s">
        <v>10</v>
      </c>
      <c r="D7" s="117"/>
      <c r="E7" s="117"/>
      <c r="F7" s="117"/>
      <c r="G7" s="117"/>
      <c r="H7" s="117"/>
      <c r="I7" s="117"/>
      <c r="J7" s="117"/>
      <c r="K7" s="117"/>
      <c r="L7" s="117"/>
      <c r="M7" s="117"/>
    </row>
    <row r="8" customFormat="1" spans="2:3">
      <c r="B8" t="s">
        <v>11</v>
      </c>
      <c r="C8" s="117" t="s">
        <v>12</v>
      </c>
    </row>
    <row r="9" customFormat="1" spans="2:3">
      <c r="B9" s="119" t="s">
        <v>13</v>
      </c>
      <c r="C9" s="119" t="s">
        <v>14</v>
      </c>
    </row>
    <row r="10" customFormat="1" spans="2:3">
      <c r="B10" s="119" t="s">
        <v>15</v>
      </c>
      <c r="C10" s="119" t="s">
        <v>16</v>
      </c>
    </row>
    <row r="11" customFormat="1" spans="2:3">
      <c r="B11" s="119" t="s">
        <v>17</v>
      </c>
      <c r="C11" t="s">
        <v>18</v>
      </c>
    </row>
    <row r="12" customFormat="1" spans="2:3">
      <c r="B12" s="119" t="s">
        <v>19</v>
      </c>
      <c r="C12" t="s">
        <v>20</v>
      </c>
    </row>
    <row r="13" customFormat="1" spans="2:3">
      <c r="B13" s="119" t="s">
        <v>21</v>
      </c>
      <c r="C13" t="s">
        <v>22</v>
      </c>
    </row>
    <row r="14" customFormat="1"/>
    <row r="15" customFormat="1"/>
    <row r="16" customFormat="1" spans="2:2">
      <c r="B16" t="s">
        <v>23</v>
      </c>
    </row>
    <row r="17" customFormat="1" spans="2:2">
      <c r="B17" t="s">
        <v>24</v>
      </c>
    </row>
    <row r="18" customFormat="1" ht="133.05" customHeight="1" spans="2:13">
      <c r="B18" s="118" t="s">
        <v>25</v>
      </c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</row>
  </sheetData>
  <mergeCells count="6">
    <mergeCell ref="C3:M3"/>
    <mergeCell ref="C4:M4"/>
    <mergeCell ref="C5:M5"/>
    <mergeCell ref="C6:M6"/>
    <mergeCell ref="C7:M7"/>
    <mergeCell ref="B18:M18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X68"/>
  <sheetViews>
    <sheetView workbookViewId="0">
      <selection activeCell="R28" sqref="R28"/>
    </sheetView>
  </sheetViews>
  <sheetFormatPr defaultColWidth="9" defaultRowHeight="14.4" customHeight="1"/>
  <cols>
    <col min="1" max="1" width="15.3636363636364" style="45" customWidth="1"/>
    <col min="2" max="2" width="9.72727272727273" style="45" customWidth="1"/>
    <col min="3" max="3" width="7.53787878787879" style="46" customWidth="1"/>
    <col min="4" max="6" width="10.6363636363636" style="46" customWidth="1"/>
    <col min="7" max="7" width="11" style="46" customWidth="1"/>
    <col min="8" max="8" width="8.54545454545454" style="46" customWidth="1"/>
    <col min="9" max="9" width="9.27272727272727" style="45" customWidth="1"/>
    <col min="10" max="10" width="10" style="45" customWidth="1"/>
    <col min="11" max="11" width="7.53787878787879" style="47" customWidth="1"/>
    <col min="12" max="12" width="11" style="48" customWidth="1"/>
    <col min="13" max="13" width="10.1818181818182" style="49" customWidth="1"/>
    <col min="14" max="14" width="11.7272727272727" style="13" customWidth="1"/>
    <col min="15" max="15" width="11.9090909090909" customWidth="1"/>
    <col min="16" max="16" width="3.63636363636364" customWidth="1"/>
    <col min="18" max="18" width="13.6363636363636" customWidth="1"/>
  </cols>
  <sheetData>
    <row r="1" customHeight="1" spans="1:2">
      <c r="A1" s="50" t="s">
        <v>26</v>
      </c>
      <c r="B1" s="51">
        <v>15</v>
      </c>
    </row>
    <row r="2" customHeight="1" spans="1:2">
      <c r="A2" s="52" t="s">
        <v>27</v>
      </c>
      <c r="B2" s="53">
        <v>30</v>
      </c>
    </row>
    <row r="4" customHeight="1" spans="1:24">
      <c r="A4" s="54" t="s">
        <v>28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78"/>
      <c r="P4" s="28"/>
      <c r="Q4" s="28" t="s">
        <v>29</v>
      </c>
      <c r="R4" s="84"/>
      <c r="S4" s="84"/>
      <c r="T4" s="84"/>
      <c r="U4" s="84"/>
      <c r="V4" s="84"/>
      <c r="W4" s="84"/>
      <c r="X4" s="84"/>
    </row>
    <row r="5" s="25" customFormat="1" ht="59" customHeight="1" spans="1:24">
      <c r="A5" s="56" t="s">
        <v>30</v>
      </c>
      <c r="B5" s="57" t="s">
        <v>31</v>
      </c>
      <c r="C5" s="57" t="s">
        <v>32</v>
      </c>
      <c r="D5" s="58" t="s">
        <v>33</v>
      </c>
      <c r="E5" s="58" t="s">
        <v>34</v>
      </c>
      <c r="F5" s="58" t="s">
        <v>35</v>
      </c>
      <c r="G5" s="58" t="s">
        <v>36</v>
      </c>
      <c r="H5" s="58" t="s">
        <v>37</v>
      </c>
      <c r="I5" s="79" t="s">
        <v>38</v>
      </c>
      <c r="J5" s="79" t="s">
        <v>39</v>
      </c>
      <c r="K5" s="79" t="s">
        <v>40</v>
      </c>
      <c r="L5" s="80" t="s">
        <v>41</v>
      </c>
      <c r="M5" s="81" t="s">
        <v>42</v>
      </c>
      <c r="N5" s="82" t="s">
        <v>43</v>
      </c>
      <c r="O5" s="83" t="s">
        <v>44</v>
      </c>
      <c r="P5" s="84"/>
      <c r="Q5" s="84"/>
      <c r="R5" s="84"/>
      <c r="S5" s="84"/>
      <c r="T5" s="84"/>
      <c r="U5" s="84"/>
      <c r="V5" s="84"/>
      <c r="W5" s="84"/>
      <c r="X5" s="84"/>
    </row>
    <row r="6" customHeight="1" spans="1:24">
      <c r="A6" s="59">
        <v>0</v>
      </c>
      <c r="B6" s="60">
        <v>0</v>
      </c>
      <c r="C6" s="60">
        <v>0</v>
      </c>
      <c r="D6" s="61">
        <v>-122</v>
      </c>
      <c r="E6" s="61">
        <v>-119</v>
      </c>
      <c r="F6" s="61">
        <f>VLOOKUP(_xlfn.CONCAT(A6,C6),'symbol_len&amp;MCS'!C:D,2,0)</f>
        <v>6</v>
      </c>
      <c r="G6" s="61">
        <f>ROUND($B$1/((1+0.5*B6)*0.073*2^A6)/(TRUNC($B$2/F6)+1)*8*(1+B6)*0.7,0)</f>
        <v>192</v>
      </c>
      <c r="H6" s="61">
        <f>8*(B6+1)</f>
        <v>8</v>
      </c>
      <c r="I6" s="85">
        <f>8*$B$2/J6/1000</f>
        <v>0.547945205479452</v>
      </c>
      <c r="J6" s="86">
        <f>(1+0.5*B6)*(2^A6)*73*($B$2/F6+1)/(1+B6)/1000</f>
        <v>0.438</v>
      </c>
      <c r="K6" s="85">
        <f>8*$B$2/L6/1000</f>
        <v>0.547945205479452</v>
      </c>
      <c r="L6" s="87">
        <f>(1+0.5*B6)*(2^A6)*73*($B$2/F6+1)/1000</f>
        <v>0.438</v>
      </c>
      <c r="M6" s="88">
        <v>73392</v>
      </c>
      <c r="N6" s="89">
        <f>F6*H6*8/M6*1000</f>
        <v>5.2321778940484</v>
      </c>
      <c r="O6" s="89">
        <f>F6*8*8/M6*1000</f>
        <v>5.2321778940484</v>
      </c>
      <c r="P6" s="84"/>
      <c r="Q6" s="84"/>
      <c r="R6" s="84"/>
      <c r="S6" s="84"/>
      <c r="T6" s="84"/>
      <c r="U6" s="84"/>
      <c r="V6" s="84"/>
      <c r="W6" s="84"/>
      <c r="X6" s="84"/>
    </row>
    <row r="7" customHeight="1" spans="1:24">
      <c r="A7" s="62">
        <v>0</v>
      </c>
      <c r="B7" s="63">
        <v>0</v>
      </c>
      <c r="C7" s="63">
        <v>1</v>
      </c>
      <c r="D7" s="64">
        <v>-120</v>
      </c>
      <c r="E7" s="64">
        <v>-117</v>
      </c>
      <c r="F7" s="64">
        <f>VLOOKUP(_xlfn.CONCAT(A7,C7),'symbol_len&amp;MCS'!C:D,2,0)</f>
        <v>8</v>
      </c>
      <c r="G7" s="61">
        <f t="shared" ref="G7:G38" si="0">ROUND($B$1/((1+0.5*B7)*0.073*2^A7)/(TRUNC($B$2/F7)+1)*8*(1+B7)*0.7,0)</f>
        <v>288</v>
      </c>
      <c r="H7" s="61">
        <f t="shared" ref="H7:H38" si="1">8*(B7+1)</f>
        <v>8</v>
      </c>
      <c r="I7" s="85">
        <f t="shared" ref="I7:I38" si="2">8*$B$2/J7/1000</f>
        <v>0.692141312184571</v>
      </c>
      <c r="J7" s="86">
        <f t="shared" ref="J7:J38" si="3">(1+0.5*B7)*(2^A7)*73*($B$2/F7+1)/(1+B7)/1000</f>
        <v>0.34675</v>
      </c>
      <c r="K7" s="85">
        <f t="shared" ref="K7:K38" si="4">8*$B$2/L7/1000</f>
        <v>0.692141312184571</v>
      </c>
      <c r="L7" s="87">
        <f t="shared" ref="L7:L38" si="5">(1+0.5*B7)*(2^A7)*73*($B$2/F7+1)/1000</f>
        <v>0.34675</v>
      </c>
      <c r="M7" s="88">
        <v>73392</v>
      </c>
      <c r="N7" s="89">
        <f t="shared" ref="N7:N38" si="6">F7*H7*8/M7*1000</f>
        <v>6.97623719206453</v>
      </c>
      <c r="O7" s="89">
        <f t="shared" ref="O7:O38" si="7">F7*8*8/M7*1000</f>
        <v>6.97623719206453</v>
      </c>
      <c r="P7" s="84"/>
      <c r="Q7" s="84"/>
      <c r="R7" s="84"/>
      <c r="S7" s="84"/>
      <c r="T7" s="84"/>
      <c r="U7" s="84"/>
      <c r="V7" s="84"/>
      <c r="W7" s="84"/>
      <c r="X7" s="84"/>
    </row>
    <row r="8" customHeight="1" spans="1:24">
      <c r="A8" s="62">
        <v>0</v>
      </c>
      <c r="B8" s="63">
        <v>0</v>
      </c>
      <c r="C8" s="63">
        <v>2</v>
      </c>
      <c r="D8" s="64">
        <v>-113</v>
      </c>
      <c r="E8" s="64">
        <v>-111</v>
      </c>
      <c r="F8" s="64">
        <f>VLOOKUP(_xlfn.CONCAT(A8,C8),'symbol_len&amp;MCS'!C:D,2,0)</f>
        <v>51</v>
      </c>
      <c r="G8" s="61">
        <f t="shared" si="0"/>
        <v>1151</v>
      </c>
      <c r="H8" s="61">
        <f t="shared" si="1"/>
        <v>8</v>
      </c>
      <c r="I8" s="85">
        <f t="shared" si="2"/>
        <v>2.07001522070015</v>
      </c>
      <c r="J8" s="86">
        <f t="shared" si="3"/>
        <v>0.115941176470588</v>
      </c>
      <c r="K8" s="85">
        <f t="shared" si="4"/>
        <v>2.07001522070015</v>
      </c>
      <c r="L8" s="87">
        <f t="shared" si="5"/>
        <v>0.115941176470588</v>
      </c>
      <c r="M8" s="88">
        <v>73392</v>
      </c>
      <c r="N8" s="89">
        <f t="shared" si="6"/>
        <v>44.4735120994114</v>
      </c>
      <c r="O8" s="89">
        <f t="shared" si="7"/>
        <v>44.4735120994114</v>
      </c>
      <c r="P8" s="84"/>
      <c r="Q8" s="84"/>
      <c r="R8" s="84"/>
      <c r="S8" s="84"/>
      <c r="T8" s="84"/>
      <c r="U8" s="84"/>
      <c r="V8" s="84"/>
      <c r="W8" s="84"/>
      <c r="X8" s="84"/>
    </row>
    <row r="9" customHeight="1" spans="1:24">
      <c r="A9" s="62">
        <v>0</v>
      </c>
      <c r="B9" s="63">
        <v>0</v>
      </c>
      <c r="C9" s="63">
        <v>3</v>
      </c>
      <c r="D9" s="64">
        <v>-111</v>
      </c>
      <c r="E9" s="64">
        <v>-108</v>
      </c>
      <c r="F9" s="64">
        <f>VLOOKUP(_xlfn.CONCAT(A9,C9),'symbol_len&amp;MCS'!C:D,2,0)</f>
        <v>64</v>
      </c>
      <c r="G9" s="61">
        <f t="shared" si="0"/>
        <v>1151</v>
      </c>
      <c r="H9" s="61">
        <f t="shared" si="1"/>
        <v>8</v>
      </c>
      <c r="I9" s="85">
        <f t="shared" si="2"/>
        <v>2.2384144564267</v>
      </c>
      <c r="J9" s="86">
        <f t="shared" si="3"/>
        <v>0.10721875</v>
      </c>
      <c r="K9" s="85">
        <f t="shared" si="4"/>
        <v>2.2384144564267</v>
      </c>
      <c r="L9" s="87">
        <f t="shared" si="5"/>
        <v>0.10721875</v>
      </c>
      <c r="M9" s="88">
        <v>73392</v>
      </c>
      <c r="N9" s="89">
        <f t="shared" si="6"/>
        <v>55.8098975365162</v>
      </c>
      <c r="O9" s="89">
        <f t="shared" si="7"/>
        <v>55.8098975365162</v>
      </c>
      <c r="P9" s="84"/>
      <c r="Q9" s="84"/>
      <c r="R9" s="84"/>
      <c r="S9" s="84"/>
      <c r="T9" s="84"/>
      <c r="U9" s="84"/>
      <c r="V9" s="84"/>
      <c r="W9" s="84"/>
      <c r="X9" s="84"/>
    </row>
    <row r="10" customHeight="1" spans="1:24">
      <c r="A10" s="62">
        <v>0</v>
      </c>
      <c r="B10" s="63">
        <v>0</v>
      </c>
      <c r="C10" s="63">
        <v>4</v>
      </c>
      <c r="D10" s="64">
        <v>-107</v>
      </c>
      <c r="E10" s="64">
        <v>-104</v>
      </c>
      <c r="F10" s="64">
        <f>VLOOKUP(_xlfn.CONCAT(A10,C10),'symbol_len&amp;MCS'!C:D,2,0)</f>
        <v>78</v>
      </c>
      <c r="G10" s="61">
        <f t="shared" si="0"/>
        <v>1151</v>
      </c>
      <c r="H10" s="61">
        <f t="shared" si="1"/>
        <v>8</v>
      </c>
      <c r="I10" s="85">
        <f t="shared" si="2"/>
        <v>2.37442922374429</v>
      </c>
      <c r="J10" s="86">
        <f t="shared" si="3"/>
        <v>0.101076923076923</v>
      </c>
      <c r="K10" s="85">
        <f t="shared" si="4"/>
        <v>2.37442922374429</v>
      </c>
      <c r="L10" s="87">
        <f t="shared" si="5"/>
        <v>0.101076923076923</v>
      </c>
      <c r="M10" s="88">
        <v>73392</v>
      </c>
      <c r="N10" s="89">
        <f t="shared" si="6"/>
        <v>68.0183126226292</v>
      </c>
      <c r="O10" s="89">
        <f t="shared" si="7"/>
        <v>68.0183126226292</v>
      </c>
      <c r="P10" s="84"/>
      <c r="Q10" s="84"/>
      <c r="R10" s="84"/>
      <c r="S10" s="84"/>
      <c r="T10" s="84"/>
      <c r="U10" s="84"/>
      <c r="V10" s="84"/>
      <c r="W10" s="84"/>
      <c r="X10" s="84"/>
    </row>
    <row r="11" customHeight="1" spans="1:24">
      <c r="A11" s="62">
        <v>0</v>
      </c>
      <c r="B11" s="63">
        <v>1</v>
      </c>
      <c r="C11" s="63">
        <v>0</v>
      </c>
      <c r="D11" s="61">
        <v>-122</v>
      </c>
      <c r="E11" s="61">
        <v>-119</v>
      </c>
      <c r="F11" s="64">
        <f>VLOOKUP(_xlfn.CONCAT(A11,C11),'symbol_len&amp;MCS'!C:D,2,0)</f>
        <v>6</v>
      </c>
      <c r="G11" s="61">
        <f t="shared" si="0"/>
        <v>256</v>
      </c>
      <c r="H11" s="61">
        <f t="shared" si="1"/>
        <v>16</v>
      </c>
      <c r="I11" s="85">
        <f t="shared" si="2"/>
        <v>0.730593607305936</v>
      </c>
      <c r="J11" s="86">
        <f t="shared" si="3"/>
        <v>0.3285</v>
      </c>
      <c r="K11" s="85">
        <f t="shared" si="4"/>
        <v>0.365296803652968</v>
      </c>
      <c r="L11" s="87">
        <f t="shared" si="5"/>
        <v>0.657</v>
      </c>
      <c r="M11" s="88">
        <v>106160</v>
      </c>
      <c r="N11" s="89">
        <f t="shared" si="6"/>
        <v>7.23436322532027</v>
      </c>
      <c r="O11" s="89">
        <f t="shared" si="7"/>
        <v>3.61718161266014</v>
      </c>
      <c r="P11" s="84"/>
      <c r="Q11" s="84"/>
      <c r="R11" s="84"/>
      <c r="S11" s="84"/>
      <c r="T11" s="84"/>
      <c r="U11" s="84"/>
      <c r="V11" s="84"/>
      <c r="W11" s="84"/>
      <c r="X11" s="84"/>
    </row>
    <row r="12" customHeight="1" spans="1:24">
      <c r="A12" s="62">
        <v>0</v>
      </c>
      <c r="B12" s="63">
        <v>1</v>
      </c>
      <c r="C12" s="63">
        <v>1</v>
      </c>
      <c r="D12" s="64">
        <v>-120</v>
      </c>
      <c r="E12" s="64">
        <v>-117</v>
      </c>
      <c r="F12" s="64">
        <f>VLOOKUP(_xlfn.CONCAT(A12,C12),'symbol_len&amp;MCS'!C:D,2,0)</f>
        <v>8</v>
      </c>
      <c r="G12" s="61">
        <f t="shared" si="0"/>
        <v>384</v>
      </c>
      <c r="H12" s="61">
        <f t="shared" si="1"/>
        <v>16</v>
      </c>
      <c r="I12" s="85">
        <f t="shared" si="2"/>
        <v>0.922855082912761</v>
      </c>
      <c r="J12" s="86">
        <f t="shared" si="3"/>
        <v>0.2600625</v>
      </c>
      <c r="K12" s="85">
        <f t="shared" si="4"/>
        <v>0.461427541456381</v>
      </c>
      <c r="L12" s="87">
        <f t="shared" si="5"/>
        <v>0.520125</v>
      </c>
      <c r="M12" s="88">
        <v>106160</v>
      </c>
      <c r="N12" s="89">
        <f t="shared" si="6"/>
        <v>9.64581763376036</v>
      </c>
      <c r="O12" s="89">
        <f t="shared" si="7"/>
        <v>4.82290881688018</v>
      </c>
      <c r="P12" s="84"/>
      <c r="Q12" s="84"/>
      <c r="R12" s="84"/>
      <c r="S12" s="84"/>
      <c r="T12" s="84"/>
      <c r="U12" s="84"/>
      <c r="V12" s="84"/>
      <c r="W12" s="84"/>
      <c r="X12" s="84"/>
    </row>
    <row r="13" customHeight="1" spans="1:24">
      <c r="A13" s="62">
        <v>0</v>
      </c>
      <c r="B13" s="63">
        <v>1</v>
      </c>
      <c r="C13" s="63">
        <v>2</v>
      </c>
      <c r="D13" s="64">
        <v>-113</v>
      </c>
      <c r="E13" s="64">
        <v>-111</v>
      </c>
      <c r="F13" s="64">
        <f>VLOOKUP(_xlfn.CONCAT(A13,C13),'symbol_len&amp;MCS'!C:D,2,0)</f>
        <v>51</v>
      </c>
      <c r="G13" s="61">
        <f t="shared" si="0"/>
        <v>1534</v>
      </c>
      <c r="H13" s="61">
        <f t="shared" si="1"/>
        <v>16</v>
      </c>
      <c r="I13" s="85">
        <f t="shared" si="2"/>
        <v>2.76002029426687</v>
      </c>
      <c r="J13" s="86">
        <f t="shared" si="3"/>
        <v>0.0869558823529412</v>
      </c>
      <c r="K13" s="85">
        <f t="shared" si="4"/>
        <v>1.38001014713343</v>
      </c>
      <c r="L13" s="87">
        <f t="shared" si="5"/>
        <v>0.173911764705882</v>
      </c>
      <c r="M13" s="88">
        <v>106160</v>
      </c>
      <c r="N13" s="89">
        <f t="shared" si="6"/>
        <v>61.4920874152223</v>
      </c>
      <c r="O13" s="89">
        <f t="shared" si="7"/>
        <v>30.7460437076112</v>
      </c>
      <c r="P13" s="84"/>
      <c r="Q13" s="84"/>
      <c r="R13" s="84"/>
      <c r="S13" s="84"/>
      <c r="T13" s="84"/>
      <c r="U13" s="84"/>
      <c r="V13" s="84"/>
      <c r="W13" s="84"/>
      <c r="X13" s="84"/>
    </row>
    <row r="14" customHeight="1" spans="1:24">
      <c r="A14" s="62">
        <v>0</v>
      </c>
      <c r="B14" s="63">
        <v>1</v>
      </c>
      <c r="C14" s="63">
        <v>3</v>
      </c>
      <c r="D14" s="64">
        <v>-111</v>
      </c>
      <c r="E14" s="64">
        <v>-108</v>
      </c>
      <c r="F14" s="64">
        <f>VLOOKUP(_xlfn.CONCAT(A14,C14),'symbol_len&amp;MCS'!C:D,2,0)</f>
        <v>64</v>
      </c>
      <c r="G14" s="61">
        <f t="shared" si="0"/>
        <v>1534</v>
      </c>
      <c r="H14" s="61">
        <f t="shared" si="1"/>
        <v>16</v>
      </c>
      <c r="I14" s="85">
        <f t="shared" si="2"/>
        <v>2.98455260856893</v>
      </c>
      <c r="J14" s="86">
        <f t="shared" si="3"/>
        <v>0.0804140625</v>
      </c>
      <c r="K14" s="85">
        <f t="shared" si="4"/>
        <v>1.49227630428447</v>
      </c>
      <c r="L14" s="87">
        <f t="shared" si="5"/>
        <v>0.160828125</v>
      </c>
      <c r="M14" s="88">
        <v>106160</v>
      </c>
      <c r="N14" s="89">
        <f t="shared" si="6"/>
        <v>77.1665410700829</v>
      </c>
      <c r="O14" s="89">
        <f t="shared" si="7"/>
        <v>38.5832705350414</v>
      </c>
      <c r="P14" s="84"/>
      <c r="Q14" s="84"/>
      <c r="R14" s="84"/>
      <c r="S14" s="84"/>
      <c r="T14" s="84"/>
      <c r="U14" s="84"/>
      <c r="V14" s="84"/>
      <c r="W14" s="84"/>
      <c r="X14" s="84"/>
    </row>
    <row r="15" customHeight="1" spans="1:24">
      <c r="A15" s="62">
        <v>0</v>
      </c>
      <c r="B15" s="63">
        <v>1</v>
      </c>
      <c r="C15" s="63">
        <v>4</v>
      </c>
      <c r="D15" s="64">
        <v>-107</v>
      </c>
      <c r="E15" s="64">
        <v>-104</v>
      </c>
      <c r="F15" s="64">
        <f>VLOOKUP(_xlfn.CONCAT(A15,C15),'symbol_len&amp;MCS'!C:D,2,0)</f>
        <v>78</v>
      </c>
      <c r="G15" s="61">
        <f t="shared" si="0"/>
        <v>1534</v>
      </c>
      <c r="H15" s="61">
        <f t="shared" si="1"/>
        <v>16</v>
      </c>
      <c r="I15" s="85">
        <f t="shared" si="2"/>
        <v>3.16590563165906</v>
      </c>
      <c r="J15" s="86">
        <f t="shared" si="3"/>
        <v>0.0758076923076923</v>
      </c>
      <c r="K15" s="85">
        <f t="shared" si="4"/>
        <v>1.58295281582953</v>
      </c>
      <c r="L15" s="87">
        <f t="shared" si="5"/>
        <v>0.151615384615385</v>
      </c>
      <c r="M15" s="88">
        <v>106160</v>
      </c>
      <c r="N15" s="89">
        <f t="shared" si="6"/>
        <v>94.0467219291635</v>
      </c>
      <c r="O15" s="89">
        <f t="shared" si="7"/>
        <v>47.0233609645818</v>
      </c>
      <c r="P15" s="84"/>
      <c r="Q15" s="84"/>
      <c r="R15" s="84"/>
      <c r="S15" s="84"/>
      <c r="T15" s="84"/>
      <c r="U15" s="84"/>
      <c r="V15" s="84"/>
      <c r="W15" s="84"/>
      <c r="X15" s="84"/>
    </row>
    <row r="16" customHeight="1" spans="1:24">
      <c r="A16" s="62">
        <v>1</v>
      </c>
      <c r="B16" s="63">
        <v>0</v>
      </c>
      <c r="C16" s="63">
        <v>0</v>
      </c>
      <c r="D16" s="64">
        <v>-126</v>
      </c>
      <c r="E16" s="64">
        <v>-125</v>
      </c>
      <c r="F16" s="64">
        <f>VLOOKUP(_xlfn.CONCAT(A16,C16),'symbol_len&amp;MCS'!C:D,2,0)</f>
        <v>6</v>
      </c>
      <c r="G16" s="61">
        <f t="shared" si="0"/>
        <v>96</v>
      </c>
      <c r="H16" s="61">
        <f t="shared" si="1"/>
        <v>8</v>
      </c>
      <c r="I16" s="85">
        <f t="shared" si="2"/>
        <v>0.273972602739726</v>
      </c>
      <c r="J16" s="86">
        <f t="shared" si="3"/>
        <v>0.876</v>
      </c>
      <c r="K16" s="85">
        <f t="shared" si="4"/>
        <v>0.273972602739726</v>
      </c>
      <c r="L16" s="87">
        <f t="shared" si="5"/>
        <v>0.876</v>
      </c>
      <c r="M16" s="88">
        <v>145968</v>
      </c>
      <c r="N16" s="89">
        <f t="shared" si="6"/>
        <v>2.63071358105886</v>
      </c>
      <c r="O16" s="89">
        <f t="shared" si="7"/>
        <v>2.63071358105886</v>
      </c>
      <c r="P16" s="84"/>
      <c r="Q16" s="84"/>
      <c r="R16" s="84"/>
      <c r="S16" s="84"/>
      <c r="T16" s="84"/>
      <c r="U16" s="84"/>
      <c r="V16" s="84"/>
      <c r="W16" s="84"/>
      <c r="X16" s="84"/>
    </row>
    <row r="17" customHeight="1" spans="1:24">
      <c r="A17" s="62">
        <v>1</v>
      </c>
      <c r="B17" s="63">
        <v>0</v>
      </c>
      <c r="C17" s="63">
        <v>1</v>
      </c>
      <c r="D17" s="64">
        <v>-123</v>
      </c>
      <c r="E17" s="64">
        <v>-121</v>
      </c>
      <c r="F17" s="64">
        <f>VLOOKUP(_xlfn.CONCAT(A17,C17),'symbol_len&amp;MCS'!C:D,2,0)</f>
        <v>14</v>
      </c>
      <c r="G17" s="61">
        <f t="shared" si="0"/>
        <v>192</v>
      </c>
      <c r="H17" s="61">
        <f t="shared" si="1"/>
        <v>8</v>
      </c>
      <c r="I17" s="85">
        <f t="shared" si="2"/>
        <v>0.523038605230386</v>
      </c>
      <c r="J17" s="86">
        <f t="shared" si="3"/>
        <v>0.458857142857143</v>
      </c>
      <c r="K17" s="85">
        <f t="shared" si="4"/>
        <v>0.523038605230386</v>
      </c>
      <c r="L17" s="87">
        <f t="shared" si="5"/>
        <v>0.458857142857143</v>
      </c>
      <c r="M17" s="88">
        <v>145968</v>
      </c>
      <c r="N17" s="89">
        <f t="shared" si="6"/>
        <v>6.13833168913734</v>
      </c>
      <c r="O17" s="89">
        <f t="shared" si="7"/>
        <v>6.13833168913734</v>
      </c>
      <c r="P17" s="84"/>
      <c r="Q17" s="84"/>
      <c r="R17" s="84"/>
      <c r="S17" s="84"/>
      <c r="T17" s="84"/>
      <c r="U17" s="84"/>
      <c r="V17" s="84"/>
      <c r="W17" s="84"/>
      <c r="X17" s="84"/>
    </row>
    <row r="18" customHeight="1" spans="1:24">
      <c r="A18" s="62">
        <v>1</v>
      </c>
      <c r="B18" s="63">
        <v>0</v>
      </c>
      <c r="C18" s="63">
        <v>2</v>
      </c>
      <c r="D18" s="64">
        <v>-120</v>
      </c>
      <c r="E18" s="64">
        <v>-118</v>
      </c>
      <c r="F18" s="64">
        <f>VLOOKUP(_xlfn.CONCAT(A18,C18),'symbol_len&amp;MCS'!C:D,2,0)</f>
        <v>21</v>
      </c>
      <c r="G18" s="61">
        <f t="shared" si="0"/>
        <v>288</v>
      </c>
      <c r="H18" s="61">
        <f t="shared" si="1"/>
        <v>8</v>
      </c>
      <c r="I18" s="85">
        <f t="shared" si="2"/>
        <v>0.676873489121676</v>
      </c>
      <c r="J18" s="86">
        <f t="shared" si="3"/>
        <v>0.354571428571429</v>
      </c>
      <c r="K18" s="85">
        <f t="shared" si="4"/>
        <v>0.676873489121676</v>
      </c>
      <c r="L18" s="87">
        <f t="shared" si="5"/>
        <v>0.354571428571429</v>
      </c>
      <c r="M18" s="88">
        <v>145968</v>
      </c>
      <c r="N18" s="89">
        <f t="shared" si="6"/>
        <v>9.20749753370602</v>
      </c>
      <c r="O18" s="89">
        <f t="shared" si="7"/>
        <v>9.20749753370602</v>
      </c>
      <c r="P18" s="84"/>
      <c r="Q18" s="84"/>
      <c r="R18" s="84"/>
      <c r="S18" s="84"/>
      <c r="T18" s="84"/>
      <c r="U18" s="84"/>
      <c r="V18" s="84"/>
      <c r="W18" s="84"/>
      <c r="X18" s="84"/>
    </row>
    <row r="19" customHeight="1" spans="1:24">
      <c r="A19" s="62">
        <v>1</v>
      </c>
      <c r="B19" s="63">
        <v>0</v>
      </c>
      <c r="C19" s="63">
        <v>3</v>
      </c>
      <c r="D19" s="64">
        <v>-117</v>
      </c>
      <c r="E19" s="64">
        <v>-115</v>
      </c>
      <c r="F19" s="64">
        <f>VLOOKUP(_xlfn.CONCAT(A19,C19),'symbol_len&amp;MCS'!C:D,2,0)</f>
        <v>51</v>
      </c>
      <c r="G19" s="61">
        <f t="shared" si="0"/>
        <v>575</v>
      </c>
      <c r="H19" s="61">
        <f t="shared" si="1"/>
        <v>8</v>
      </c>
      <c r="I19" s="85">
        <f t="shared" si="2"/>
        <v>1.03500761035008</v>
      </c>
      <c r="J19" s="86">
        <f t="shared" si="3"/>
        <v>0.231882352941176</v>
      </c>
      <c r="K19" s="85">
        <f t="shared" si="4"/>
        <v>1.03500761035008</v>
      </c>
      <c r="L19" s="87">
        <f t="shared" si="5"/>
        <v>0.231882352941176</v>
      </c>
      <c r="M19" s="88">
        <v>145968</v>
      </c>
      <c r="N19" s="89">
        <f t="shared" si="6"/>
        <v>22.3610654390003</v>
      </c>
      <c r="O19" s="89">
        <f t="shared" si="7"/>
        <v>22.3610654390003</v>
      </c>
      <c r="P19" s="84"/>
      <c r="Q19" s="84"/>
      <c r="R19" s="84"/>
      <c r="S19" s="84"/>
      <c r="T19" s="84"/>
      <c r="U19" s="84"/>
      <c r="V19" s="84"/>
      <c r="W19" s="84"/>
      <c r="X19" s="84"/>
    </row>
    <row r="20" customHeight="1" spans="1:24">
      <c r="A20" s="62">
        <v>1</v>
      </c>
      <c r="B20" s="63">
        <v>0</v>
      </c>
      <c r="C20" s="63">
        <v>4</v>
      </c>
      <c r="D20" s="64">
        <v>-113</v>
      </c>
      <c r="E20" s="64">
        <v>-112</v>
      </c>
      <c r="F20" s="64">
        <f>VLOOKUP(_xlfn.CONCAT(A20,C20),'symbol_len&amp;MCS'!C:D,2,0)</f>
        <v>107</v>
      </c>
      <c r="G20" s="61">
        <f t="shared" si="0"/>
        <v>575</v>
      </c>
      <c r="H20" s="61">
        <f t="shared" si="1"/>
        <v>8</v>
      </c>
      <c r="I20" s="85">
        <f t="shared" si="2"/>
        <v>1.28387161283872</v>
      </c>
      <c r="J20" s="86">
        <f t="shared" si="3"/>
        <v>0.186934579439252</v>
      </c>
      <c r="K20" s="85">
        <f t="shared" si="4"/>
        <v>1.28387161283872</v>
      </c>
      <c r="L20" s="87">
        <f t="shared" si="5"/>
        <v>0.186934579439252</v>
      </c>
      <c r="M20" s="88">
        <v>145968</v>
      </c>
      <c r="N20" s="89">
        <f t="shared" si="6"/>
        <v>46.9143921955497</v>
      </c>
      <c r="O20" s="89">
        <f t="shared" si="7"/>
        <v>46.9143921955497</v>
      </c>
      <c r="P20" s="84"/>
      <c r="Q20" s="84"/>
      <c r="R20" s="84"/>
      <c r="S20" s="84"/>
      <c r="T20" s="84"/>
      <c r="U20" s="84"/>
      <c r="V20" s="84"/>
      <c r="W20" s="84"/>
      <c r="X20" s="84"/>
    </row>
    <row r="21" customHeight="1" spans="1:24">
      <c r="A21" s="62">
        <v>1</v>
      </c>
      <c r="B21" s="63">
        <v>0</v>
      </c>
      <c r="C21" s="63">
        <v>5</v>
      </c>
      <c r="D21" s="64">
        <v>-110</v>
      </c>
      <c r="E21" s="64">
        <v>-108</v>
      </c>
      <c r="F21" s="64">
        <f>VLOOKUP(_xlfn.CONCAT(A21,C21),'symbol_len&amp;MCS'!C:D,2,0)</f>
        <v>156</v>
      </c>
      <c r="G21" s="61">
        <f t="shared" si="0"/>
        <v>575</v>
      </c>
      <c r="H21" s="61">
        <f t="shared" si="1"/>
        <v>8</v>
      </c>
      <c r="I21" s="85">
        <f t="shared" si="2"/>
        <v>1.37870083959346</v>
      </c>
      <c r="J21" s="86">
        <f t="shared" si="3"/>
        <v>0.174076923076923</v>
      </c>
      <c r="K21" s="85">
        <f t="shared" si="4"/>
        <v>1.37870083959346</v>
      </c>
      <c r="L21" s="87">
        <f t="shared" si="5"/>
        <v>0.174076923076923</v>
      </c>
      <c r="M21" s="88">
        <v>145968</v>
      </c>
      <c r="N21" s="89">
        <f t="shared" si="6"/>
        <v>68.3985531075304</v>
      </c>
      <c r="O21" s="89">
        <f t="shared" si="7"/>
        <v>68.3985531075304</v>
      </c>
      <c r="P21" s="84"/>
      <c r="Q21" s="84"/>
      <c r="R21" s="84"/>
      <c r="S21" s="84"/>
      <c r="T21" s="84"/>
      <c r="U21" s="84"/>
      <c r="V21" s="84"/>
      <c r="W21" s="84"/>
      <c r="X21" s="84"/>
    </row>
    <row r="22" customHeight="1" spans="1:24">
      <c r="A22" s="62">
        <v>1</v>
      </c>
      <c r="B22" s="63">
        <v>0</v>
      </c>
      <c r="C22" s="63">
        <v>6</v>
      </c>
      <c r="D22" s="64">
        <v>-106</v>
      </c>
      <c r="E22" s="64">
        <v>-104</v>
      </c>
      <c r="F22" s="64">
        <f>VLOOKUP(_xlfn.CONCAT(A22,C22),'symbol_len&amp;MCS'!C:D,2,0)</f>
        <v>191</v>
      </c>
      <c r="G22" s="61">
        <f t="shared" si="0"/>
        <v>575</v>
      </c>
      <c r="H22" s="61">
        <f t="shared" si="1"/>
        <v>8</v>
      </c>
      <c r="I22" s="85">
        <f t="shared" si="2"/>
        <v>1.42069051013451</v>
      </c>
      <c r="J22" s="86">
        <f t="shared" si="3"/>
        <v>0.168931937172775</v>
      </c>
      <c r="K22" s="85">
        <f t="shared" si="4"/>
        <v>1.42069051013451</v>
      </c>
      <c r="L22" s="87">
        <f t="shared" si="5"/>
        <v>0.168931937172775</v>
      </c>
      <c r="M22" s="88">
        <v>145968</v>
      </c>
      <c r="N22" s="89">
        <f t="shared" si="6"/>
        <v>83.7443823303738</v>
      </c>
      <c r="O22" s="89">
        <f t="shared" si="7"/>
        <v>83.7443823303738</v>
      </c>
      <c r="P22" s="84"/>
      <c r="Q22" s="84"/>
      <c r="R22" s="84"/>
      <c r="S22" s="84"/>
      <c r="T22" s="84"/>
      <c r="U22" s="84"/>
      <c r="V22" s="84"/>
      <c r="W22" s="84"/>
      <c r="X22" s="84"/>
    </row>
    <row r="23" customHeight="1" spans="1:24">
      <c r="A23" s="62">
        <v>1</v>
      </c>
      <c r="B23" s="63">
        <v>1</v>
      </c>
      <c r="C23" s="63">
        <v>0</v>
      </c>
      <c r="D23" s="64">
        <v>-126</v>
      </c>
      <c r="E23" s="64">
        <v>-125</v>
      </c>
      <c r="F23" s="64">
        <f>VLOOKUP(_xlfn.CONCAT(A23,C23),'symbol_len&amp;MCS'!C:D,2,0)</f>
        <v>6</v>
      </c>
      <c r="G23" s="61">
        <f t="shared" si="0"/>
        <v>128</v>
      </c>
      <c r="H23" s="61">
        <f t="shared" si="1"/>
        <v>16</v>
      </c>
      <c r="I23" s="85">
        <f t="shared" si="2"/>
        <v>0.365296803652968</v>
      </c>
      <c r="J23" s="86">
        <f t="shared" si="3"/>
        <v>0.657</v>
      </c>
      <c r="K23" s="85">
        <f t="shared" si="4"/>
        <v>0.182648401826484</v>
      </c>
      <c r="L23" s="87">
        <f t="shared" si="5"/>
        <v>1.314</v>
      </c>
      <c r="M23" s="88">
        <v>211504</v>
      </c>
      <c r="N23" s="89">
        <f t="shared" si="6"/>
        <v>3.63113699977305</v>
      </c>
      <c r="O23" s="89">
        <f t="shared" si="7"/>
        <v>1.81556849988653</v>
      </c>
      <c r="P23" s="84"/>
      <c r="Q23" s="84"/>
      <c r="R23" s="84"/>
      <c r="S23" s="84"/>
      <c r="T23" s="84"/>
      <c r="U23" s="84"/>
      <c r="V23" s="84"/>
      <c r="W23" s="84"/>
      <c r="X23" s="84"/>
    </row>
    <row r="24" customHeight="1" spans="1:15">
      <c r="A24" s="62">
        <v>1</v>
      </c>
      <c r="B24" s="63">
        <v>1</v>
      </c>
      <c r="C24" s="63">
        <v>1</v>
      </c>
      <c r="D24" s="64">
        <v>-123</v>
      </c>
      <c r="E24" s="64">
        <v>-121</v>
      </c>
      <c r="F24" s="64">
        <f>VLOOKUP(_xlfn.CONCAT(A24,C24),'symbol_len&amp;MCS'!C:D,2,0)</f>
        <v>14</v>
      </c>
      <c r="G24" s="61">
        <f t="shared" si="0"/>
        <v>256</v>
      </c>
      <c r="H24" s="61">
        <f t="shared" si="1"/>
        <v>16</v>
      </c>
      <c r="I24" s="85">
        <f t="shared" si="2"/>
        <v>0.697384806973848</v>
      </c>
      <c r="J24" s="86">
        <f t="shared" si="3"/>
        <v>0.344142857142857</v>
      </c>
      <c r="K24" s="85">
        <f t="shared" si="4"/>
        <v>0.348692403486924</v>
      </c>
      <c r="L24" s="87">
        <f t="shared" si="5"/>
        <v>0.688285714285714</v>
      </c>
      <c r="M24" s="88">
        <v>211504</v>
      </c>
      <c r="N24" s="89">
        <f t="shared" si="6"/>
        <v>8.47265299947046</v>
      </c>
      <c r="O24" s="89">
        <f t="shared" si="7"/>
        <v>4.23632649973523</v>
      </c>
    </row>
    <row r="25" customHeight="1" spans="1:15">
      <c r="A25" s="62">
        <v>1</v>
      </c>
      <c r="B25" s="63">
        <v>1</v>
      </c>
      <c r="C25" s="63">
        <v>2</v>
      </c>
      <c r="D25" s="64">
        <v>-120</v>
      </c>
      <c r="E25" s="64">
        <v>-118</v>
      </c>
      <c r="F25" s="64">
        <f>VLOOKUP(_xlfn.CONCAT(A25,C25),'symbol_len&amp;MCS'!C:D,2,0)</f>
        <v>21</v>
      </c>
      <c r="G25" s="61">
        <f t="shared" si="0"/>
        <v>384</v>
      </c>
      <c r="H25" s="61">
        <f t="shared" si="1"/>
        <v>16</v>
      </c>
      <c r="I25" s="85">
        <f t="shared" si="2"/>
        <v>0.902497985495568</v>
      </c>
      <c r="J25" s="86">
        <f t="shared" si="3"/>
        <v>0.265928571428571</v>
      </c>
      <c r="K25" s="85">
        <f t="shared" si="4"/>
        <v>0.451248992747784</v>
      </c>
      <c r="L25" s="87">
        <f t="shared" si="5"/>
        <v>0.531857142857143</v>
      </c>
      <c r="M25" s="88">
        <v>211504</v>
      </c>
      <c r="N25" s="89">
        <f t="shared" si="6"/>
        <v>12.7089794992057</v>
      </c>
      <c r="O25" s="89">
        <f t="shared" si="7"/>
        <v>6.35448974960284</v>
      </c>
    </row>
    <row r="26" customHeight="1" spans="1:15">
      <c r="A26" s="62">
        <v>1</v>
      </c>
      <c r="B26" s="63">
        <v>1</v>
      </c>
      <c r="C26" s="63">
        <v>3</v>
      </c>
      <c r="D26" s="64">
        <v>-117</v>
      </c>
      <c r="E26" s="64">
        <v>-115</v>
      </c>
      <c r="F26" s="64">
        <f>VLOOKUP(_xlfn.CONCAT(A26,C26),'symbol_len&amp;MCS'!C:D,2,0)</f>
        <v>51</v>
      </c>
      <c r="G26" s="61">
        <f t="shared" si="0"/>
        <v>767</v>
      </c>
      <c r="H26" s="61">
        <f t="shared" si="1"/>
        <v>16</v>
      </c>
      <c r="I26" s="85">
        <f t="shared" si="2"/>
        <v>1.38001014713343</v>
      </c>
      <c r="J26" s="86">
        <f t="shared" si="3"/>
        <v>0.173911764705882</v>
      </c>
      <c r="K26" s="85">
        <f t="shared" si="4"/>
        <v>0.690005073566717</v>
      </c>
      <c r="L26" s="87">
        <f t="shared" si="5"/>
        <v>0.347823529411765</v>
      </c>
      <c r="M26" s="88">
        <v>211504</v>
      </c>
      <c r="N26" s="89">
        <f t="shared" si="6"/>
        <v>30.864664498071</v>
      </c>
      <c r="O26" s="89">
        <f t="shared" si="7"/>
        <v>15.4323322490355</v>
      </c>
    </row>
    <row r="27" customHeight="1" spans="1:19">
      <c r="A27" s="62">
        <v>1</v>
      </c>
      <c r="B27" s="63">
        <v>1</v>
      </c>
      <c r="C27" s="63">
        <v>4</v>
      </c>
      <c r="D27" s="64">
        <v>-113</v>
      </c>
      <c r="E27" s="64">
        <v>-112</v>
      </c>
      <c r="F27" s="64">
        <f>VLOOKUP(_xlfn.CONCAT(A27,C27),'symbol_len&amp;MCS'!C:D,2,0)</f>
        <v>107</v>
      </c>
      <c r="G27" s="61">
        <f t="shared" si="0"/>
        <v>767</v>
      </c>
      <c r="H27" s="61">
        <f t="shared" si="1"/>
        <v>16</v>
      </c>
      <c r="I27" s="85">
        <f t="shared" si="2"/>
        <v>1.71182881711829</v>
      </c>
      <c r="J27" s="86">
        <f t="shared" si="3"/>
        <v>0.140200934579439</v>
      </c>
      <c r="K27" s="85">
        <f t="shared" si="4"/>
        <v>0.855914408559144</v>
      </c>
      <c r="L27" s="87">
        <f t="shared" si="5"/>
        <v>0.280401869158879</v>
      </c>
      <c r="M27" s="88">
        <v>211504</v>
      </c>
      <c r="N27" s="89">
        <f t="shared" si="6"/>
        <v>64.7552764959528</v>
      </c>
      <c r="O27" s="89">
        <f t="shared" si="7"/>
        <v>32.3776382479764</v>
      </c>
      <c r="P27" s="90"/>
      <c r="Q27" s="90"/>
      <c r="R27" s="98"/>
      <c r="S27" s="90"/>
    </row>
    <row r="28" customHeight="1" spans="1:19">
      <c r="A28" s="62">
        <v>1</v>
      </c>
      <c r="B28" s="63">
        <v>1</v>
      </c>
      <c r="C28" s="63">
        <v>5</v>
      </c>
      <c r="D28" s="64">
        <v>-110</v>
      </c>
      <c r="E28" s="64">
        <v>-108</v>
      </c>
      <c r="F28" s="64">
        <f>VLOOKUP(_xlfn.CONCAT(A28,C28),'symbol_len&amp;MCS'!C:D,2,0)</f>
        <v>156</v>
      </c>
      <c r="G28" s="61">
        <f t="shared" si="0"/>
        <v>767</v>
      </c>
      <c r="H28" s="61">
        <f t="shared" si="1"/>
        <v>16</v>
      </c>
      <c r="I28" s="85">
        <f t="shared" si="2"/>
        <v>1.83826778612461</v>
      </c>
      <c r="J28" s="86">
        <f t="shared" si="3"/>
        <v>0.130557692307692</v>
      </c>
      <c r="K28" s="85">
        <f t="shared" si="4"/>
        <v>0.919133893062307</v>
      </c>
      <c r="L28" s="87">
        <f t="shared" si="5"/>
        <v>0.261115384615385</v>
      </c>
      <c r="M28" s="88">
        <v>211504</v>
      </c>
      <c r="N28" s="89">
        <f t="shared" si="6"/>
        <v>94.4095619940994</v>
      </c>
      <c r="O28" s="89">
        <f t="shared" si="7"/>
        <v>47.2047809970497</v>
      </c>
      <c r="P28" s="90"/>
      <c r="Q28" s="90"/>
      <c r="R28" s="90"/>
      <c r="S28" s="90"/>
    </row>
    <row r="29" customHeight="1" spans="1:19">
      <c r="A29" s="62">
        <v>1</v>
      </c>
      <c r="B29" s="63">
        <v>1</v>
      </c>
      <c r="C29" s="63">
        <v>6</v>
      </c>
      <c r="D29" s="64">
        <v>-106</v>
      </c>
      <c r="E29" s="64">
        <v>-104</v>
      </c>
      <c r="F29" s="64">
        <f>VLOOKUP(_xlfn.CONCAT(A29,C29),'symbol_len&amp;MCS'!C:D,2,0)</f>
        <v>191</v>
      </c>
      <c r="G29" s="61">
        <f t="shared" si="0"/>
        <v>767</v>
      </c>
      <c r="H29" s="61">
        <f t="shared" si="1"/>
        <v>16</v>
      </c>
      <c r="I29" s="85">
        <f t="shared" si="2"/>
        <v>1.89425401351268</v>
      </c>
      <c r="J29" s="86">
        <f t="shared" si="3"/>
        <v>0.126698952879581</v>
      </c>
      <c r="K29" s="85">
        <f t="shared" si="4"/>
        <v>0.947127006756338</v>
      </c>
      <c r="L29" s="87">
        <f t="shared" si="5"/>
        <v>0.253397905759162</v>
      </c>
      <c r="M29" s="88">
        <v>211504</v>
      </c>
      <c r="N29" s="89">
        <f t="shared" si="6"/>
        <v>115.591194492776</v>
      </c>
      <c r="O29" s="89">
        <f t="shared" si="7"/>
        <v>57.7955972463878</v>
      </c>
      <c r="P29" s="90"/>
      <c r="Q29" s="90"/>
      <c r="R29" s="90"/>
      <c r="S29" s="90"/>
    </row>
    <row r="30" customHeight="1" spans="1:19">
      <c r="A30" s="62">
        <v>2</v>
      </c>
      <c r="B30" s="63">
        <v>0</v>
      </c>
      <c r="C30" s="63">
        <v>0</v>
      </c>
      <c r="D30" s="64">
        <v>-129</v>
      </c>
      <c r="E30" s="64">
        <v>-127</v>
      </c>
      <c r="F30" s="64">
        <f>VLOOKUP(_xlfn.CONCAT(A30,C30),'symbol_len&amp;MCS'!C:D,2,0)</f>
        <v>6</v>
      </c>
      <c r="G30" s="61">
        <f t="shared" si="0"/>
        <v>48</v>
      </c>
      <c r="H30" s="61">
        <f t="shared" si="1"/>
        <v>8</v>
      </c>
      <c r="I30" s="85">
        <f t="shared" si="2"/>
        <v>0.136986301369863</v>
      </c>
      <c r="J30" s="86">
        <f t="shared" si="3"/>
        <v>1.752</v>
      </c>
      <c r="K30" s="85">
        <f t="shared" si="4"/>
        <v>0.136986301369863</v>
      </c>
      <c r="L30" s="87">
        <f t="shared" si="5"/>
        <v>1.752</v>
      </c>
      <c r="M30" s="88">
        <v>291504</v>
      </c>
      <c r="N30" s="89">
        <f t="shared" si="6"/>
        <v>1.31730610900708</v>
      </c>
      <c r="O30" s="89">
        <f t="shared" si="7"/>
        <v>1.31730610900708</v>
      </c>
      <c r="P30" s="90"/>
      <c r="Q30" s="90"/>
      <c r="R30" s="90"/>
      <c r="S30" s="90"/>
    </row>
    <row r="31" customHeight="1" spans="1:19">
      <c r="A31" s="62">
        <v>2</v>
      </c>
      <c r="B31" s="63">
        <v>0</v>
      </c>
      <c r="C31" s="63">
        <v>1</v>
      </c>
      <c r="D31" s="64">
        <v>-126</v>
      </c>
      <c r="E31" s="64">
        <v>-124</v>
      </c>
      <c r="F31" s="64">
        <f>VLOOKUP(_xlfn.CONCAT(A31,C31),'symbol_len&amp;MCS'!C:D,2,0)</f>
        <v>14</v>
      </c>
      <c r="G31" s="61">
        <f t="shared" si="0"/>
        <v>96</v>
      </c>
      <c r="H31" s="61">
        <f t="shared" si="1"/>
        <v>8</v>
      </c>
      <c r="I31" s="85">
        <f t="shared" si="2"/>
        <v>0.261519302615193</v>
      </c>
      <c r="J31" s="86">
        <f t="shared" si="3"/>
        <v>0.917714285714286</v>
      </c>
      <c r="K31" s="85">
        <f t="shared" si="4"/>
        <v>0.261519302615193</v>
      </c>
      <c r="L31" s="87">
        <f t="shared" si="5"/>
        <v>0.917714285714286</v>
      </c>
      <c r="M31" s="88">
        <v>291504</v>
      </c>
      <c r="N31" s="89">
        <f t="shared" si="6"/>
        <v>3.07371425434985</v>
      </c>
      <c r="O31" s="89">
        <f t="shared" si="7"/>
        <v>3.07371425434985</v>
      </c>
      <c r="P31" s="90"/>
      <c r="Q31" s="90"/>
      <c r="R31" s="90"/>
      <c r="S31" s="90"/>
    </row>
    <row r="32" customHeight="1" spans="1:15">
      <c r="A32" s="62">
        <v>2</v>
      </c>
      <c r="B32" s="63">
        <v>0</v>
      </c>
      <c r="C32" s="63">
        <v>2</v>
      </c>
      <c r="D32" s="64">
        <v>-123</v>
      </c>
      <c r="E32" s="64">
        <v>-121</v>
      </c>
      <c r="F32" s="64">
        <f>VLOOKUP(_xlfn.CONCAT(A32,C32),'symbol_len&amp;MCS'!C:D,2,0)</f>
        <v>30</v>
      </c>
      <c r="G32" s="61">
        <f t="shared" si="0"/>
        <v>144</v>
      </c>
      <c r="H32" s="61">
        <f t="shared" si="1"/>
        <v>8</v>
      </c>
      <c r="I32" s="85">
        <f t="shared" si="2"/>
        <v>0.410958904109589</v>
      </c>
      <c r="J32" s="86">
        <f t="shared" si="3"/>
        <v>0.584</v>
      </c>
      <c r="K32" s="85">
        <f t="shared" si="4"/>
        <v>0.410958904109589</v>
      </c>
      <c r="L32" s="87">
        <f t="shared" si="5"/>
        <v>0.584</v>
      </c>
      <c r="M32" s="88">
        <v>291504</v>
      </c>
      <c r="N32" s="89">
        <f t="shared" si="6"/>
        <v>6.5865305450354</v>
      </c>
      <c r="O32" s="89">
        <f t="shared" si="7"/>
        <v>6.5865305450354</v>
      </c>
    </row>
    <row r="33" customHeight="1" spans="1:15">
      <c r="A33" s="62">
        <v>2</v>
      </c>
      <c r="B33" s="63">
        <v>0</v>
      </c>
      <c r="C33" s="63">
        <v>3</v>
      </c>
      <c r="D33" s="64">
        <v>-119</v>
      </c>
      <c r="E33" s="64">
        <v>-117</v>
      </c>
      <c r="F33" s="64">
        <f>VLOOKUP(_xlfn.CONCAT(A33,C33),'symbol_len&amp;MCS'!C:D,2,0)</f>
        <v>41</v>
      </c>
      <c r="G33" s="61">
        <f t="shared" si="0"/>
        <v>288</v>
      </c>
      <c r="H33" s="61">
        <f t="shared" si="1"/>
        <v>8</v>
      </c>
      <c r="I33" s="85">
        <f t="shared" si="2"/>
        <v>0.47462859347868</v>
      </c>
      <c r="J33" s="86">
        <f t="shared" si="3"/>
        <v>0.505658536585366</v>
      </c>
      <c r="K33" s="85">
        <f t="shared" si="4"/>
        <v>0.47462859347868</v>
      </c>
      <c r="L33" s="87">
        <f t="shared" si="5"/>
        <v>0.505658536585366</v>
      </c>
      <c r="M33" s="88">
        <v>291504</v>
      </c>
      <c r="N33" s="89">
        <f t="shared" si="6"/>
        <v>9.00159174488172</v>
      </c>
      <c r="O33" s="89">
        <f t="shared" si="7"/>
        <v>9.00159174488172</v>
      </c>
    </row>
    <row r="34" customHeight="1" spans="1:15">
      <c r="A34" s="62">
        <v>2</v>
      </c>
      <c r="B34" s="63">
        <v>0</v>
      </c>
      <c r="C34" s="63">
        <v>4</v>
      </c>
      <c r="D34" s="64">
        <v>-116</v>
      </c>
      <c r="E34" s="64">
        <v>-114</v>
      </c>
      <c r="F34" s="64">
        <f>VLOOKUP(_xlfn.CONCAT(A34,C34),'symbol_len&amp;MCS'!C:D,2,0)</f>
        <v>72</v>
      </c>
      <c r="G34" s="61">
        <f t="shared" si="0"/>
        <v>288</v>
      </c>
      <c r="H34" s="61">
        <f t="shared" si="1"/>
        <v>8</v>
      </c>
      <c r="I34" s="85">
        <f t="shared" si="2"/>
        <v>0.580177276390008</v>
      </c>
      <c r="J34" s="86">
        <f t="shared" si="3"/>
        <v>0.413666666666667</v>
      </c>
      <c r="K34" s="85">
        <f t="shared" si="4"/>
        <v>0.580177276390008</v>
      </c>
      <c r="L34" s="87">
        <f t="shared" si="5"/>
        <v>0.413666666666667</v>
      </c>
      <c r="M34" s="88">
        <v>291504</v>
      </c>
      <c r="N34" s="89">
        <f t="shared" si="6"/>
        <v>15.807673308085</v>
      </c>
      <c r="O34" s="89">
        <f t="shared" si="7"/>
        <v>15.807673308085</v>
      </c>
    </row>
    <row r="35" customHeight="1" spans="1:15">
      <c r="A35" s="62">
        <v>2</v>
      </c>
      <c r="B35" s="63">
        <v>0</v>
      </c>
      <c r="C35" s="63">
        <v>5</v>
      </c>
      <c r="D35" s="64">
        <v>-114</v>
      </c>
      <c r="E35" s="64">
        <v>-112</v>
      </c>
      <c r="F35" s="64">
        <f>VLOOKUP(_xlfn.CONCAT(A35,C35),'symbol_len&amp;MCS'!C:D,2,0)</f>
        <v>135</v>
      </c>
      <c r="G35" s="61">
        <f t="shared" si="0"/>
        <v>288</v>
      </c>
      <c r="H35" s="61">
        <f t="shared" si="1"/>
        <v>8</v>
      </c>
      <c r="I35" s="85">
        <f t="shared" si="2"/>
        <v>0.672478206724782</v>
      </c>
      <c r="J35" s="86">
        <f t="shared" si="3"/>
        <v>0.356888888888889</v>
      </c>
      <c r="K35" s="85">
        <f t="shared" si="4"/>
        <v>0.672478206724782</v>
      </c>
      <c r="L35" s="87">
        <f t="shared" si="5"/>
        <v>0.356888888888889</v>
      </c>
      <c r="M35" s="88">
        <v>291504</v>
      </c>
      <c r="N35" s="89">
        <f t="shared" si="6"/>
        <v>29.6393874526593</v>
      </c>
      <c r="O35" s="89">
        <f t="shared" si="7"/>
        <v>29.6393874526593</v>
      </c>
    </row>
    <row r="36" customHeight="1" spans="1:15">
      <c r="A36" s="62">
        <v>2</v>
      </c>
      <c r="B36" s="63">
        <v>0</v>
      </c>
      <c r="C36" s="63">
        <v>6</v>
      </c>
      <c r="D36" s="64">
        <v>-112</v>
      </c>
      <c r="E36" s="64">
        <v>-110</v>
      </c>
      <c r="F36" s="64">
        <f>VLOOKUP(_xlfn.CONCAT(A36,C36),'symbol_len&amp;MCS'!C:D,2,0)</f>
        <v>254</v>
      </c>
      <c r="G36" s="61">
        <f t="shared" si="0"/>
        <v>288</v>
      </c>
      <c r="H36" s="61">
        <f t="shared" si="1"/>
        <v>8</v>
      </c>
      <c r="I36" s="85">
        <f t="shared" si="2"/>
        <v>0.735095504534054</v>
      </c>
      <c r="J36" s="86">
        <f t="shared" si="3"/>
        <v>0.326488188976378</v>
      </c>
      <c r="K36" s="85">
        <f t="shared" si="4"/>
        <v>0.735095504534054</v>
      </c>
      <c r="L36" s="87">
        <f t="shared" si="5"/>
        <v>0.326488188976378</v>
      </c>
      <c r="M36" s="88">
        <v>291504</v>
      </c>
      <c r="N36" s="89">
        <f t="shared" si="6"/>
        <v>55.7659586146331</v>
      </c>
      <c r="O36" s="89">
        <f t="shared" si="7"/>
        <v>55.7659586146331</v>
      </c>
    </row>
    <row r="37" customHeight="1" spans="1:15">
      <c r="A37" s="62">
        <v>2</v>
      </c>
      <c r="B37" s="63">
        <v>0</v>
      </c>
      <c r="C37" s="63">
        <v>7</v>
      </c>
      <c r="D37" s="64">
        <v>-110</v>
      </c>
      <c r="E37" s="64">
        <v>-107</v>
      </c>
      <c r="F37" s="64">
        <f>VLOOKUP(_xlfn.CONCAT(A37,C37),'symbol_len&amp;MCS'!C:D,2,0)</f>
        <v>296</v>
      </c>
      <c r="G37" s="61">
        <f t="shared" si="0"/>
        <v>288</v>
      </c>
      <c r="H37" s="61">
        <f t="shared" si="1"/>
        <v>8</v>
      </c>
      <c r="I37" s="85">
        <f t="shared" si="2"/>
        <v>0.746281200100849</v>
      </c>
      <c r="J37" s="86">
        <f t="shared" si="3"/>
        <v>0.321594594594595</v>
      </c>
      <c r="K37" s="85">
        <f t="shared" si="4"/>
        <v>0.746281200100849</v>
      </c>
      <c r="L37" s="87">
        <f t="shared" si="5"/>
        <v>0.321594594594595</v>
      </c>
      <c r="M37" s="88">
        <v>291504</v>
      </c>
      <c r="N37" s="89">
        <f t="shared" si="6"/>
        <v>64.9871013776826</v>
      </c>
      <c r="O37" s="89">
        <f t="shared" si="7"/>
        <v>64.9871013776826</v>
      </c>
    </row>
    <row r="38" customHeight="1" spans="1:15">
      <c r="A38" s="62">
        <v>2</v>
      </c>
      <c r="B38" s="63">
        <v>1</v>
      </c>
      <c r="C38" s="63">
        <v>0</v>
      </c>
      <c r="D38" s="64">
        <v>-129</v>
      </c>
      <c r="E38" s="64">
        <v>-127</v>
      </c>
      <c r="F38" s="64">
        <f>VLOOKUP(_xlfn.CONCAT(A38,C38),'symbol_len&amp;MCS'!C:D,2,0)</f>
        <v>6</v>
      </c>
      <c r="G38" s="61">
        <f t="shared" si="0"/>
        <v>64</v>
      </c>
      <c r="H38" s="61">
        <f t="shared" si="1"/>
        <v>16</v>
      </c>
      <c r="I38" s="85">
        <f t="shared" si="2"/>
        <v>0.182648401826484</v>
      </c>
      <c r="J38" s="86">
        <f t="shared" si="3"/>
        <v>1.314</v>
      </c>
      <c r="K38" s="85">
        <f t="shared" si="4"/>
        <v>0.091324200913242</v>
      </c>
      <c r="L38" s="87">
        <f t="shared" si="5"/>
        <v>2.628</v>
      </c>
      <c r="M38" s="88">
        <v>422576</v>
      </c>
      <c r="N38" s="89">
        <f t="shared" si="6"/>
        <v>1.81742455794934</v>
      </c>
      <c r="O38" s="89">
        <f t="shared" si="7"/>
        <v>0.90871227897467</v>
      </c>
    </row>
    <row r="39" customHeight="1" spans="1:15">
      <c r="A39" s="62">
        <v>2</v>
      </c>
      <c r="B39" s="63">
        <v>1</v>
      </c>
      <c r="C39" s="63">
        <v>1</v>
      </c>
      <c r="D39" s="64">
        <v>-126</v>
      </c>
      <c r="E39" s="64">
        <v>-124</v>
      </c>
      <c r="F39" s="64">
        <f>VLOOKUP(_xlfn.CONCAT(A39,C39),'symbol_len&amp;MCS'!C:D,2,0)</f>
        <v>14</v>
      </c>
      <c r="G39" s="61">
        <f t="shared" ref="G39:G57" si="8">ROUND($B$1/((1+0.5*B39)*0.073*2^A39)/(TRUNC($B$2/F39)+1)*8*(1+B39)*0.7,0)</f>
        <v>128</v>
      </c>
      <c r="H39" s="61">
        <f t="shared" ref="H39:H59" si="9">8*(B39+1)</f>
        <v>16</v>
      </c>
      <c r="I39" s="85">
        <f t="shared" ref="I39:I61" si="10">8*$B$2/J39/1000</f>
        <v>0.348692403486924</v>
      </c>
      <c r="J39" s="86">
        <f t="shared" ref="J39:J61" si="11">(1+0.5*B39)*(2^A39)*73*($B$2/F39+1)/(1+B39)/1000</f>
        <v>0.688285714285714</v>
      </c>
      <c r="K39" s="85">
        <f t="shared" ref="K39:K61" si="12">8*$B$2/L39/1000</f>
        <v>0.174346201743462</v>
      </c>
      <c r="L39" s="87">
        <f t="shared" ref="L39:L61" si="13">(1+0.5*B39)*(2^A39)*73*($B$2/F39+1)/1000</f>
        <v>1.37657142857143</v>
      </c>
      <c r="M39" s="88">
        <v>422576</v>
      </c>
      <c r="N39" s="89">
        <f t="shared" ref="N39:N61" si="14">F39*H39*8/M39*1000</f>
        <v>4.24065730188179</v>
      </c>
      <c r="O39" s="89">
        <f t="shared" ref="O39:O61" si="15">F39*8*8/M39*1000</f>
        <v>2.1203286509409</v>
      </c>
    </row>
    <row r="40" customHeight="1" spans="1:15">
      <c r="A40" s="62">
        <v>2</v>
      </c>
      <c r="B40" s="63">
        <v>1</v>
      </c>
      <c r="C40" s="63">
        <v>2</v>
      </c>
      <c r="D40" s="64">
        <v>-123</v>
      </c>
      <c r="E40" s="64">
        <v>-121</v>
      </c>
      <c r="F40" s="64">
        <f>VLOOKUP(_xlfn.CONCAT(A40,C40),'symbol_len&amp;MCS'!C:D,2,0)</f>
        <v>30</v>
      </c>
      <c r="G40" s="61">
        <f t="shared" si="8"/>
        <v>192</v>
      </c>
      <c r="H40" s="61">
        <f t="shared" si="9"/>
        <v>16</v>
      </c>
      <c r="I40" s="85">
        <f t="shared" si="10"/>
        <v>0.547945205479452</v>
      </c>
      <c r="J40" s="86">
        <f t="shared" si="11"/>
        <v>0.438</v>
      </c>
      <c r="K40" s="85">
        <f t="shared" si="12"/>
        <v>0.273972602739726</v>
      </c>
      <c r="L40" s="87">
        <f t="shared" si="13"/>
        <v>0.876</v>
      </c>
      <c r="M40" s="88">
        <v>422576</v>
      </c>
      <c r="N40" s="89">
        <f t="shared" si="14"/>
        <v>9.0871227897467</v>
      </c>
      <c r="O40" s="89">
        <f t="shared" si="15"/>
        <v>4.54356139487335</v>
      </c>
    </row>
    <row r="41" customHeight="1" spans="1:15">
      <c r="A41" s="62">
        <v>2</v>
      </c>
      <c r="B41" s="63">
        <v>1</v>
      </c>
      <c r="C41" s="63">
        <v>3</v>
      </c>
      <c r="D41" s="64">
        <v>-119</v>
      </c>
      <c r="E41" s="64">
        <v>-117</v>
      </c>
      <c r="F41" s="64">
        <f>VLOOKUP(_xlfn.CONCAT(A41,C41),'symbol_len&amp;MCS'!C:D,2,0)</f>
        <v>41</v>
      </c>
      <c r="G41" s="61">
        <f t="shared" si="8"/>
        <v>384</v>
      </c>
      <c r="H41" s="61">
        <f t="shared" si="9"/>
        <v>16</v>
      </c>
      <c r="I41" s="85">
        <f t="shared" si="10"/>
        <v>0.63283812463824</v>
      </c>
      <c r="J41" s="86">
        <f t="shared" si="11"/>
        <v>0.379243902439024</v>
      </c>
      <c r="K41" s="85">
        <f t="shared" si="12"/>
        <v>0.31641906231912</v>
      </c>
      <c r="L41" s="87">
        <f t="shared" si="13"/>
        <v>0.758487804878049</v>
      </c>
      <c r="M41" s="88">
        <v>422576</v>
      </c>
      <c r="N41" s="89">
        <f t="shared" si="14"/>
        <v>12.4190678126538</v>
      </c>
      <c r="O41" s="89">
        <f t="shared" si="15"/>
        <v>6.20953390632691</v>
      </c>
    </row>
    <row r="42" customHeight="1" spans="1:15">
      <c r="A42" s="62">
        <v>2</v>
      </c>
      <c r="B42" s="63">
        <v>1</v>
      </c>
      <c r="C42" s="63">
        <v>4</v>
      </c>
      <c r="D42" s="64">
        <v>-116</v>
      </c>
      <c r="E42" s="64">
        <v>-114</v>
      </c>
      <c r="F42" s="64">
        <f>VLOOKUP(_xlfn.CONCAT(A42,C42),'symbol_len&amp;MCS'!C:D,2,0)</f>
        <v>72</v>
      </c>
      <c r="G42" s="61">
        <f t="shared" si="8"/>
        <v>384</v>
      </c>
      <c r="H42" s="61">
        <f t="shared" si="9"/>
        <v>16</v>
      </c>
      <c r="I42" s="85">
        <f t="shared" si="10"/>
        <v>0.773569701853344</v>
      </c>
      <c r="J42" s="86">
        <f t="shared" si="11"/>
        <v>0.31025</v>
      </c>
      <c r="K42" s="85">
        <f t="shared" si="12"/>
        <v>0.386784850926672</v>
      </c>
      <c r="L42" s="87">
        <f t="shared" si="13"/>
        <v>0.6205</v>
      </c>
      <c r="M42" s="88">
        <v>422576</v>
      </c>
      <c r="N42" s="89">
        <f t="shared" si="14"/>
        <v>21.8090946953921</v>
      </c>
      <c r="O42" s="89">
        <f t="shared" si="15"/>
        <v>10.904547347696</v>
      </c>
    </row>
    <row r="43" customHeight="1" spans="1:15">
      <c r="A43" s="62">
        <v>2</v>
      </c>
      <c r="B43" s="63">
        <v>1</v>
      </c>
      <c r="C43" s="63">
        <v>5</v>
      </c>
      <c r="D43" s="64">
        <v>-114</v>
      </c>
      <c r="E43" s="64">
        <v>-112</v>
      </c>
      <c r="F43" s="64">
        <f>VLOOKUP(_xlfn.CONCAT(A43,C43),'symbol_len&amp;MCS'!C:D,2,0)</f>
        <v>135</v>
      </c>
      <c r="G43" s="61">
        <f t="shared" si="8"/>
        <v>384</v>
      </c>
      <c r="H43" s="61">
        <f t="shared" si="9"/>
        <v>16</v>
      </c>
      <c r="I43" s="85">
        <f t="shared" si="10"/>
        <v>0.896637608966376</v>
      </c>
      <c r="J43" s="86">
        <f t="shared" si="11"/>
        <v>0.267666666666667</v>
      </c>
      <c r="K43" s="85">
        <f t="shared" si="12"/>
        <v>0.448318804483188</v>
      </c>
      <c r="L43" s="87">
        <f t="shared" si="13"/>
        <v>0.535333333333333</v>
      </c>
      <c r="M43" s="88">
        <v>422576</v>
      </c>
      <c r="N43" s="89">
        <f t="shared" si="14"/>
        <v>40.8920525538601</v>
      </c>
      <c r="O43" s="89">
        <f t="shared" si="15"/>
        <v>20.4460262769301</v>
      </c>
    </row>
    <row r="44" customHeight="1" spans="1:15">
      <c r="A44" s="62">
        <v>2</v>
      </c>
      <c r="B44" s="63">
        <v>1</v>
      </c>
      <c r="C44" s="63">
        <v>6</v>
      </c>
      <c r="D44" s="64">
        <v>-112</v>
      </c>
      <c r="E44" s="64">
        <v>-110</v>
      </c>
      <c r="F44" s="64">
        <f>VLOOKUP(_xlfn.CONCAT(A44,C44),'symbol_len&amp;MCS'!C:D,2,0)</f>
        <v>254</v>
      </c>
      <c r="G44" s="61">
        <f t="shared" si="8"/>
        <v>384</v>
      </c>
      <c r="H44" s="61">
        <f t="shared" si="9"/>
        <v>16</v>
      </c>
      <c r="I44" s="85">
        <f t="shared" si="10"/>
        <v>0.980127339378738</v>
      </c>
      <c r="J44" s="86">
        <f t="shared" si="11"/>
        <v>0.244866141732283</v>
      </c>
      <c r="K44" s="85">
        <f t="shared" si="12"/>
        <v>0.490063669689369</v>
      </c>
      <c r="L44" s="87">
        <f t="shared" si="13"/>
        <v>0.489732283464567</v>
      </c>
      <c r="M44" s="88">
        <v>422576</v>
      </c>
      <c r="N44" s="89">
        <f t="shared" si="14"/>
        <v>76.9376396198554</v>
      </c>
      <c r="O44" s="89">
        <f t="shared" si="15"/>
        <v>38.4688198099277</v>
      </c>
    </row>
    <row r="45" customHeight="1" spans="1:15">
      <c r="A45" s="62">
        <v>2</v>
      </c>
      <c r="B45" s="63">
        <v>1</v>
      </c>
      <c r="C45" s="63">
        <v>7</v>
      </c>
      <c r="D45" s="64">
        <v>-110</v>
      </c>
      <c r="E45" s="64">
        <v>-107</v>
      </c>
      <c r="F45" s="64">
        <f>VLOOKUP(_xlfn.CONCAT(A45,C45),'symbol_len&amp;MCS'!C:D,2,0)</f>
        <v>296</v>
      </c>
      <c r="G45" s="61">
        <f t="shared" si="8"/>
        <v>384</v>
      </c>
      <c r="H45" s="61">
        <f t="shared" si="9"/>
        <v>16</v>
      </c>
      <c r="I45" s="85">
        <f t="shared" si="10"/>
        <v>0.995041600134465</v>
      </c>
      <c r="J45" s="86">
        <f t="shared" si="11"/>
        <v>0.241195945945946</v>
      </c>
      <c r="K45" s="85">
        <f t="shared" si="12"/>
        <v>0.497520800067233</v>
      </c>
      <c r="L45" s="87">
        <f t="shared" si="13"/>
        <v>0.482391891891892</v>
      </c>
      <c r="M45" s="88">
        <v>422576</v>
      </c>
      <c r="N45" s="89">
        <f t="shared" si="14"/>
        <v>89.6596115255007</v>
      </c>
      <c r="O45" s="89">
        <f t="shared" si="15"/>
        <v>44.8298057627504</v>
      </c>
    </row>
    <row r="46" customHeight="1" spans="1:15">
      <c r="A46" s="62">
        <v>3</v>
      </c>
      <c r="B46" s="63">
        <v>0</v>
      </c>
      <c r="C46" s="63">
        <v>0</v>
      </c>
      <c r="D46" s="64">
        <v>-132</v>
      </c>
      <c r="E46" s="64">
        <v>-131</v>
      </c>
      <c r="F46" s="64">
        <f>VLOOKUP(_xlfn.CONCAT(A46,C46),'symbol_len&amp;MCS'!C:D,2,0)</f>
        <v>6</v>
      </c>
      <c r="G46" s="61">
        <f t="shared" si="8"/>
        <v>24</v>
      </c>
      <c r="H46" s="61">
        <f t="shared" si="9"/>
        <v>8</v>
      </c>
      <c r="I46" s="85">
        <f t="shared" si="10"/>
        <v>0.0684931506849315</v>
      </c>
      <c r="J46" s="86">
        <f t="shared" si="11"/>
        <v>3.504</v>
      </c>
      <c r="K46" s="85">
        <f t="shared" si="12"/>
        <v>0.0684931506849315</v>
      </c>
      <c r="L46" s="87">
        <f t="shared" si="13"/>
        <v>3.504</v>
      </c>
      <c r="M46" s="88">
        <v>582448</v>
      </c>
      <c r="N46" s="89">
        <f t="shared" si="14"/>
        <v>0.659286322555833</v>
      </c>
      <c r="O46" s="89">
        <f t="shared" si="15"/>
        <v>0.659286322555833</v>
      </c>
    </row>
    <row r="47" customHeight="1" spans="1:15">
      <c r="A47" s="62">
        <v>3</v>
      </c>
      <c r="B47" s="63">
        <v>0</v>
      </c>
      <c r="C47" s="63">
        <v>1</v>
      </c>
      <c r="D47" s="64">
        <v>-129</v>
      </c>
      <c r="E47" s="64">
        <v>-128</v>
      </c>
      <c r="F47" s="64">
        <f>VLOOKUP(_xlfn.CONCAT(A47,C47),'symbol_len&amp;MCS'!C:D,2,0)</f>
        <v>14</v>
      </c>
      <c r="G47" s="61">
        <f t="shared" si="8"/>
        <v>48</v>
      </c>
      <c r="H47" s="61">
        <f t="shared" si="9"/>
        <v>8</v>
      </c>
      <c r="I47" s="85">
        <f t="shared" si="10"/>
        <v>0.130759651307597</v>
      </c>
      <c r="J47" s="86">
        <f t="shared" si="11"/>
        <v>1.83542857142857</v>
      </c>
      <c r="K47" s="85">
        <f t="shared" si="12"/>
        <v>0.130759651307597</v>
      </c>
      <c r="L47" s="87">
        <f t="shared" si="13"/>
        <v>1.83542857142857</v>
      </c>
      <c r="M47" s="88">
        <v>582448</v>
      </c>
      <c r="N47" s="89">
        <f t="shared" si="14"/>
        <v>1.53833475263028</v>
      </c>
      <c r="O47" s="89">
        <f t="shared" si="15"/>
        <v>1.53833475263028</v>
      </c>
    </row>
    <row r="48" customHeight="1" spans="1:15">
      <c r="A48" s="62">
        <v>3</v>
      </c>
      <c r="B48" s="63">
        <v>0</v>
      </c>
      <c r="C48" s="63">
        <v>2</v>
      </c>
      <c r="D48" s="64">
        <v>-126</v>
      </c>
      <c r="E48" s="64">
        <v>-124</v>
      </c>
      <c r="F48" s="64">
        <f>VLOOKUP(_xlfn.CONCAT(A48,C48),'symbol_len&amp;MCS'!C:D,2,0)</f>
        <v>30</v>
      </c>
      <c r="G48" s="61">
        <f t="shared" si="8"/>
        <v>72</v>
      </c>
      <c r="H48" s="61">
        <f t="shared" si="9"/>
        <v>8</v>
      </c>
      <c r="I48" s="85">
        <f t="shared" si="10"/>
        <v>0.205479452054795</v>
      </c>
      <c r="J48" s="86">
        <f t="shared" si="11"/>
        <v>1.168</v>
      </c>
      <c r="K48" s="85">
        <f t="shared" si="12"/>
        <v>0.205479452054795</v>
      </c>
      <c r="L48" s="87">
        <f t="shared" si="13"/>
        <v>1.168</v>
      </c>
      <c r="M48" s="88">
        <v>582448</v>
      </c>
      <c r="N48" s="89">
        <f t="shared" si="14"/>
        <v>3.29643161277917</v>
      </c>
      <c r="O48" s="89">
        <f t="shared" si="15"/>
        <v>3.29643161277917</v>
      </c>
    </row>
    <row r="49" customHeight="1" spans="1:15">
      <c r="A49" s="62">
        <v>3</v>
      </c>
      <c r="B49" s="63">
        <v>0</v>
      </c>
      <c r="C49" s="63">
        <v>3</v>
      </c>
      <c r="D49" s="64">
        <v>-122</v>
      </c>
      <c r="E49" s="64">
        <v>-121</v>
      </c>
      <c r="F49" s="64">
        <f>VLOOKUP(_xlfn.CONCAT(A49,C49),'symbol_len&amp;MCS'!C:D,2,0)</f>
        <v>62</v>
      </c>
      <c r="G49" s="61">
        <f t="shared" si="8"/>
        <v>144</v>
      </c>
      <c r="H49" s="61">
        <f t="shared" si="9"/>
        <v>8</v>
      </c>
      <c r="I49" s="85">
        <f t="shared" si="10"/>
        <v>0.276950565812984</v>
      </c>
      <c r="J49" s="86">
        <f t="shared" si="11"/>
        <v>0.86658064516129</v>
      </c>
      <c r="K49" s="85">
        <f t="shared" si="12"/>
        <v>0.276950565812984</v>
      </c>
      <c r="L49" s="87">
        <f t="shared" si="13"/>
        <v>0.86658064516129</v>
      </c>
      <c r="M49" s="88">
        <v>582448</v>
      </c>
      <c r="N49" s="89">
        <f t="shared" si="14"/>
        <v>6.81262533307694</v>
      </c>
      <c r="O49" s="89">
        <f t="shared" si="15"/>
        <v>6.81262533307694</v>
      </c>
    </row>
    <row r="50" customHeight="1" spans="1:15">
      <c r="A50" s="62">
        <v>3</v>
      </c>
      <c r="B50" s="63">
        <v>0</v>
      </c>
      <c r="C50" s="63">
        <v>4</v>
      </c>
      <c r="D50" s="64">
        <v>-119</v>
      </c>
      <c r="E50" s="64">
        <v>-118</v>
      </c>
      <c r="F50" s="64">
        <f>VLOOKUP(_xlfn.CONCAT(A50,C50),'symbol_len&amp;MCS'!C:D,2,0)</f>
        <v>107</v>
      </c>
      <c r="G50" s="61">
        <f t="shared" si="8"/>
        <v>144</v>
      </c>
      <c r="H50" s="61">
        <f t="shared" si="9"/>
        <v>8</v>
      </c>
      <c r="I50" s="85">
        <f t="shared" si="10"/>
        <v>0.320967903209679</v>
      </c>
      <c r="J50" s="86">
        <f t="shared" si="11"/>
        <v>0.747738317757009</v>
      </c>
      <c r="K50" s="85">
        <f t="shared" si="12"/>
        <v>0.320967903209679</v>
      </c>
      <c r="L50" s="87">
        <f t="shared" si="13"/>
        <v>0.747738317757009</v>
      </c>
      <c r="M50" s="88">
        <v>582448</v>
      </c>
      <c r="N50" s="89">
        <f t="shared" si="14"/>
        <v>11.7572727522457</v>
      </c>
      <c r="O50" s="89">
        <f t="shared" si="15"/>
        <v>11.7572727522457</v>
      </c>
    </row>
    <row r="51" customHeight="1" spans="1:15">
      <c r="A51" s="62">
        <v>3</v>
      </c>
      <c r="B51" s="63">
        <v>0</v>
      </c>
      <c r="C51" s="63">
        <v>5</v>
      </c>
      <c r="D51" s="64">
        <v>-116</v>
      </c>
      <c r="E51" s="64">
        <v>-115</v>
      </c>
      <c r="F51" s="64">
        <f>VLOOKUP(_xlfn.CONCAT(A51,C51),'symbol_len&amp;MCS'!C:D,2,0)</f>
        <v>219</v>
      </c>
      <c r="G51" s="61">
        <f t="shared" si="8"/>
        <v>144</v>
      </c>
      <c r="H51" s="61">
        <f t="shared" si="9"/>
        <v>8</v>
      </c>
      <c r="I51" s="85">
        <f t="shared" si="10"/>
        <v>0.36144578313253</v>
      </c>
      <c r="J51" s="86">
        <f t="shared" si="11"/>
        <v>0.664</v>
      </c>
      <c r="K51" s="85">
        <f t="shared" si="12"/>
        <v>0.36144578313253</v>
      </c>
      <c r="L51" s="87">
        <f t="shared" si="13"/>
        <v>0.664</v>
      </c>
      <c r="M51" s="88">
        <v>582448</v>
      </c>
      <c r="N51" s="89">
        <f t="shared" si="14"/>
        <v>24.0639507732879</v>
      </c>
      <c r="O51" s="89">
        <f t="shared" si="15"/>
        <v>24.0639507732879</v>
      </c>
    </row>
    <row r="52" customHeight="1" spans="1:15">
      <c r="A52" s="62">
        <v>3</v>
      </c>
      <c r="B52" s="63">
        <v>0</v>
      </c>
      <c r="C52" s="63">
        <v>6</v>
      </c>
      <c r="D52" s="64">
        <v>-112</v>
      </c>
      <c r="E52" s="64">
        <v>-111</v>
      </c>
      <c r="F52" s="64">
        <f>VLOOKUP(_xlfn.CONCAT(A52,C52),'symbol_len&amp;MCS'!C:D,2,0)</f>
        <v>450</v>
      </c>
      <c r="G52" s="61">
        <f>ROUND($B$1/((1+0.5*B52)*0.073*2^A52)/(TRUNC($B$2/F52)+1)*8*(1+B52)*0.7,0)</f>
        <v>144</v>
      </c>
      <c r="H52" s="61">
        <f t="shared" si="9"/>
        <v>8</v>
      </c>
      <c r="I52" s="85">
        <f t="shared" si="10"/>
        <v>0.38527397260274</v>
      </c>
      <c r="J52" s="86">
        <f t="shared" si="11"/>
        <v>0.622933333333333</v>
      </c>
      <c r="K52" s="85">
        <f t="shared" si="12"/>
        <v>0.38527397260274</v>
      </c>
      <c r="L52" s="87">
        <f t="shared" si="13"/>
        <v>0.622933333333333</v>
      </c>
      <c r="M52" s="88">
        <v>582448</v>
      </c>
      <c r="N52" s="89">
        <f t="shared" si="14"/>
        <v>49.4464741916875</v>
      </c>
      <c r="O52" s="89">
        <f t="shared" si="15"/>
        <v>49.4464741916875</v>
      </c>
    </row>
    <row r="53" customHeight="1" spans="1:15">
      <c r="A53" s="62">
        <v>3</v>
      </c>
      <c r="B53" s="63">
        <v>0</v>
      </c>
      <c r="C53" s="63">
        <v>7</v>
      </c>
      <c r="D53" s="64">
        <v>-109</v>
      </c>
      <c r="E53" s="64">
        <v>-107</v>
      </c>
      <c r="F53" s="64">
        <f>VLOOKUP(_xlfn.CONCAT(A53,C53),'symbol_len&amp;MCS'!C:D,2,0)</f>
        <v>618</v>
      </c>
      <c r="G53" s="61">
        <f>ROUND($B$1/((1+0.5*B53)*0.073*2^A53)/(TRUNC($B$2/F53)+1)*8*(1+B53)*0.7,0)</f>
        <v>144</v>
      </c>
      <c r="H53" s="61">
        <f t="shared" si="9"/>
        <v>8</v>
      </c>
      <c r="I53" s="85">
        <f t="shared" si="10"/>
        <v>0.39193302891933</v>
      </c>
      <c r="J53" s="86">
        <f t="shared" si="11"/>
        <v>0.612349514563107</v>
      </c>
      <c r="K53" s="85">
        <f t="shared" si="12"/>
        <v>0.39193302891933</v>
      </c>
      <c r="L53" s="87">
        <f t="shared" si="13"/>
        <v>0.612349514563107</v>
      </c>
      <c r="M53" s="88">
        <v>582448</v>
      </c>
      <c r="N53" s="89">
        <f t="shared" si="14"/>
        <v>67.9064912232508</v>
      </c>
      <c r="O53" s="89">
        <f t="shared" si="15"/>
        <v>67.9064912232508</v>
      </c>
    </row>
    <row r="54" customHeight="1" spans="1:15">
      <c r="A54" s="62">
        <v>3</v>
      </c>
      <c r="B54" s="63">
        <v>1</v>
      </c>
      <c r="C54" s="63">
        <v>0</v>
      </c>
      <c r="D54" s="64">
        <v>-132</v>
      </c>
      <c r="E54" s="64">
        <v>-131</v>
      </c>
      <c r="F54" s="64">
        <f>VLOOKUP(_xlfn.CONCAT(A54,C54),'symbol_len&amp;MCS'!C:D,2,0)</f>
        <v>6</v>
      </c>
      <c r="G54" s="61">
        <f>ROUND($B$1/((1+0.5*B54)*0.073*2^A54)/(TRUNC($B$2/F54)+1)*8*(1+B54)*0.7,0)</f>
        <v>32</v>
      </c>
      <c r="H54" s="61">
        <f t="shared" si="9"/>
        <v>16</v>
      </c>
      <c r="I54" s="85">
        <f t="shared" si="10"/>
        <v>0.091324200913242</v>
      </c>
      <c r="J54" s="86">
        <f t="shared" si="11"/>
        <v>2.628</v>
      </c>
      <c r="K54" s="85">
        <f t="shared" si="12"/>
        <v>0.045662100456621</v>
      </c>
      <c r="L54" s="87">
        <f t="shared" si="13"/>
        <v>5.256</v>
      </c>
      <c r="M54" s="88">
        <v>844592</v>
      </c>
      <c r="N54" s="89">
        <f t="shared" si="14"/>
        <v>0.909314793415045</v>
      </c>
      <c r="O54" s="89">
        <f t="shared" si="15"/>
        <v>0.454657396707523</v>
      </c>
    </row>
    <row r="55" customHeight="1" spans="1:15">
      <c r="A55" s="62">
        <v>3</v>
      </c>
      <c r="B55" s="63">
        <v>1</v>
      </c>
      <c r="C55" s="63">
        <v>1</v>
      </c>
      <c r="D55" s="64">
        <v>-129</v>
      </c>
      <c r="E55" s="64">
        <v>-128</v>
      </c>
      <c r="F55" s="64">
        <f>VLOOKUP(_xlfn.CONCAT(A55,C55),'symbol_len&amp;MCS'!C:D,2,0)</f>
        <v>14</v>
      </c>
      <c r="G55" s="61">
        <f>ROUND($B$1/((1+0.5*B55)*0.073*2^A55)/(TRUNC($B$2/F55)+1)*8*(1+B55)*0.7,0)</f>
        <v>64</v>
      </c>
      <c r="H55" s="61">
        <f t="shared" si="9"/>
        <v>16</v>
      </c>
      <c r="I55" s="85">
        <f t="shared" si="10"/>
        <v>0.174346201743462</v>
      </c>
      <c r="J55" s="86">
        <f t="shared" si="11"/>
        <v>1.37657142857143</v>
      </c>
      <c r="K55" s="85">
        <f t="shared" si="12"/>
        <v>0.087173100871731</v>
      </c>
      <c r="L55" s="87">
        <f t="shared" si="13"/>
        <v>2.75314285714286</v>
      </c>
      <c r="M55" s="88">
        <v>844592</v>
      </c>
      <c r="N55" s="89">
        <f t="shared" si="14"/>
        <v>2.12173451796844</v>
      </c>
      <c r="O55" s="89">
        <f t="shared" si="15"/>
        <v>1.06086725898422</v>
      </c>
    </row>
    <row r="56" customHeight="1" spans="1:15">
      <c r="A56" s="62">
        <v>3</v>
      </c>
      <c r="B56" s="63">
        <v>1</v>
      </c>
      <c r="C56" s="63">
        <v>2</v>
      </c>
      <c r="D56" s="64">
        <v>-126</v>
      </c>
      <c r="E56" s="64">
        <v>-124</v>
      </c>
      <c r="F56" s="64">
        <f>VLOOKUP(_xlfn.CONCAT(A56,C56),'symbol_len&amp;MCS'!C:D,2,0)</f>
        <v>30</v>
      </c>
      <c r="G56" s="61">
        <f>ROUND($B$1/((1+0.5*B56)*0.073*2^A56)/(TRUNC($B$2/F56)+1)*8*(1+B56)*0.7,0)</f>
        <v>96</v>
      </c>
      <c r="H56" s="61">
        <f t="shared" si="9"/>
        <v>16</v>
      </c>
      <c r="I56" s="85">
        <f t="shared" si="10"/>
        <v>0.273972602739726</v>
      </c>
      <c r="J56" s="86">
        <f t="shared" si="11"/>
        <v>0.876</v>
      </c>
      <c r="K56" s="85">
        <f t="shared" si="12"/>
        <v>0.136986301369863</v>
      </c>
      <c r="L56" s="87">
        <f t="shared" si="13"/>
        <v>1.752</v>
      </c>
      <c r="M56" s="88">
        <v>844592</v>
      </c>
      <c r="N56" s="89">
        <f t="shared" si="14"/>
        <v>4.54657396707523</v>
      </c>
      <c r="O56" s="89">
        <f t="shared" si="15"/>
        <v>2.27328698353761</v>
      </c>
    </row>
    <row r="57" customHeight="1" spans="1:15">
      <c r="A57" s="62">
        <v>3</v>
      </c>
      <c r="B57" s="63">
        <v>1</v>
      </c>
      <c r="C57" s="63">
        <v>3</v>
      </c>
      <c r="D57" s="64">
        <v>-122</v>
      </c>
      <c r="E57" s="64">
        <v>-121</v>
      </c>
      <c r="F57" s="64">
        <f>VLOOKUP(_xlfn.CONCAT(A57,C57),'symbol_len&amp;MCS'!C:D,2,0)</f>
        <v>62</v>
      </c>
      <c r="G57" s="61">
        <f>ROUND($B$1/((1+0.5*B57)*0.073*2^A57)/(TRUNC($B$2/F57)+1)*8*(1+B57)*0.7,0)</f>
        <v>192</v>
      </c>
      <c r="H57" s="61">
        <f t="shared" si="9"/>
        <v>16</v>
      </c>
      <c r="I57" s="85">
        <f t="shared" si="10"/>
        <v>0.369267421083979</v>
      </c>
      <c r="J57" s="86">
        <f t="shared" si="11"/>
        <v>0.649935483870968</v>
      </c>
      <c r="K57" s="85">
        <f t="shared" si="12"/>
        <v>0.184633710541989</v>
      </c>
      <c r="L57" s="87">
        <f t="shared" si="13"/>
        <v>1.29987096774194</v>
      </c>
      <c r="M57" s="88">
        <v>844592</v>
      </c>
      <c r="N57" s="89">
        <f t="shared" si="14"/>
        <v>9.3962528652888</v>
      </c>
      <c r="O57" s="89">
        <f t="shared" si="15"/>
        <v>4.6981264326444</v>
      </c>
    </row>
    <row r="58" customHeight="1" spans="1:15">
      <c r="A58" s="62">
        <v>3</v>
      </c>
      <c r="B58" s="63">
        <v>1</v>
      </c>
      <c r="C58" s="63">
        <v>4</v>
      </c>
      <c r="D58" s="64">
        <v>-119</v>
      </c>
      <c r="E58" s="64">
        <v>-118</v>
      </c>
      <c r="F58" s="64">
        <f>VLOOKUP(_xlfn.CONCAT(A58,C58),'symbol_len&amp;MCS'!C:D,2,0)</f>
        <v>107</v>
      </c>
      <c r="G58" s="61">
        <f>ROUND($B$1/((1+0.5*B58)*0.073*2^A58)/(TRUNC($B$2/F58)+1)*8*(1+B58)*0.7,0)</f>
        <v>192</v>
      </c>
      <c r="H58" s="61">
        <f t="shared" si="9"/>
        <v>16</v>
      </c>
      <c r="I58" s="85">
        <f t="shared" si="10"/>
        <v>0.427957204279572</v>
      </c>
      <c r="J58" s="86">
        <f t="shared" si="11"/>
        <v>0.560803738317757</v>
      </c>
      <c r="K58" s="85">
        <f t="shared" si="12"/>
        <v>0.213978602139786</v>
      </c>
      <c r="L58" s="87">
        <f t="shared" si="13"/>
        <v>1.12160747663551</v>
      </c>
      <c r="M58" s="88">
        <v>844592</v>
      </c>
      <c r="N58" s="89">
        <f t="shared" si="14"/>
        <v>16.2161138159016</v>
      </c>
      <c r="O58" s="89">
        <f t="shared" si="15"/>
        <v>8.10805690795082</v>
      </c>
    </row>
    <row r="59" customHeight="1" spans="1:15">
      <c r="A59" s="62">
        <v>3</v>
      </c>
      <c r="B59" s="63">
        <v>1</v>
      </c>
      <c r="C59" s="63">
        <v>5</v>
      </c>
      <c r="D59" s="64">
        <v>-116</v>
      </c>
      <c r="E59" s="64">
        <v>-115</v>
      </c>
      <c r="F59" s="64">
        <f>VLOOKUP(_xlfn.CONCAT(A59,C59),'symbol_len&amp;MCS'!C:D,2,0)</f>
        <v>219</v>
      </c>
      <c r="G59" s="61">
        <f>ROUND($B$1/((1+0.5*B59)*0.073*2^A59)/(TRUNC($B$2/F59)+1)*8*(1+B59)*0.7,0)</f>
        <v>192</v>
      </c>
      <c r="H59" s="61">
        <f t="shared" si="9"/>
        <v>16</v>
      </c>
      <c r="I59" s="85">
        <f t="shared" si="10"/>
        <v>0.481927710843373</v>
      </c>
      <c r="J59" s="86">
        <f t="shared" si="11"/>
        <v>0.498</v>
      </c>
      <c r="K59" s="85">
        <f t="shared" si="12"/>
        <v>0.240963855421687</v>
      </c>
      <c r="L59" s="87">
        <f t="shared" si="13"/>
        <v>0.996</v>
      </c>
      <c r="M59" s="88">
        <v>844592</v>
      </c>
      <c r="N59" s="89">
        <f t="shared" si="14"/>
        <v>33.1899899596492</v>
      </c>
      <c r="O59" s="89">
        <f t="shared" si="15"/>
        <v>16.5949949798246</v>
      </c>
    </row>
    <row r="60" customHeight="1" spans="1:15">
      <c r="A60" s="62">
        <v>3</v>
      </c>
      <c r="B60" s="63">
        <v>1</v>
      </c>
      <c r="C60" s="63">
        <v>6</v>
      </c>
      <c r="D60" s="64">
        <v>-112</v>
      </c>
      <c r="E60" s="64">
        <v>-111</v>
      </c>
      <c r="F60" s="64">
        <f>VLOOKUP(_xlfn.CONCAT(A60,C60),'symbol_len&amp;MCS'!C:D,2,0)</f>
        <v>450</v>
      </c>
      <c r="G60" s="61">
        <f>ROUND($B$1/((1+0.5*B60)*0.073*2^A60)/(TRUNC($B$2/F60)+1)*8*(1+B60)*0.7,0)</f>
        <v>192</v>
      </c>
      <c r="H60" s="61">
        <f t="shared" ref="H60:H68" si="16">8*(B60+1)</f>
        <v>16</v>
      </c>
      <c r="I60" s="85">
        <f t="shared" si="10"/>
        <v>0.513698630136986</v>
      </c>
      <c r="J60" s="86">
        <f t="shared" si="11"/>
        <v>0.4672</v>
      </c>
      <c r="K60" s="85">
        <f t="shared" si="12"/>
        <v>0.256849315068493</v>
      </c>
      <c r="L60" s="87">
        <f t="shared" si="13"/>
        <v>0.9344</v>
      </c>
      <c r="M60" s="88">
        <v>844592</v>
      </c>
      <c r="N60" s="89">
        <f t="shared" si="14"/>
        <v>68.1986095061284</v>
      </c>
      <c r="O60" s="89">
        <f t="shared" si="15"/>
        <v>34.0993047530642</v>
      </c>
    </row>
    <row r="61" customHeight="1" spans="1:15">
      <c r="A61" s="65">
        <v>3</v>
      </c>
      <c r="B61" s="66">
        <v>1</v>
      </c>
      <c r="C61" s="67">
        <v>7</v>
      </c>
      <c r="D61" s="64">
        <v>-109</v>
      </c>
      <c r="E61" s="68">
        <v>-107</v>
      </c>
      <c r="F61" s="68">
        <f>VLOOKUP(_xlfn.CONCAT(A61,C61),'symbol_len&amp;MCS'!C:D,2,0)</f>
        <v>618</v>
      </c>
      <c r="G61" s="69">
        <f>ROUND($B$1/((1+0.5*B61)*0.073*2^A61)/(TRUNC($B$2/F61)+1)*8*(1+B61)*0.7,0)</f>
        <v>192</v>
      </c>
      <c r="H61" s="69">
        <f t="shared" si="16"/>
        <v>16</v>
      </c>
      <c r="I61" s="91">
        <f t="shared" si="10"/>
        <v>0.52257737189244</v>
      </c>
      <c r="J61" s="92">
        <f t="shared" si="11"/>
        <v>0.45926213592233</v>
      </c>
      <c r="K61" s="91">
        <f t="shared" si="12"/>
        <v>0.26128868594622</v>
      </c>
      <c r="L61" s="93">
        <f t="shared" si="13"/>
        <v>0.91852427184466</v>
      </c>
      <c r="M61" s="88">
        <v>844592</v>
      </c>
      <c r="N61" s="89">
        <f t="shared" si="14"/>
        <v>93.6594237217497</v>
      </c>
      <c r="O61" s="89">
        <f t="shared" si="15"/>
        <v>46.8297118608748</v>
      </c>
    </row>
    <row r="62" customHeight="1" spans="1:12">
      <c r="A62" s="70"/>
      <c r="C62" s="71"/>
      <c r="D62" s="71"/>
      <c r="J62" s="70"/>
      <c r="L62" s="94"/>
    </row>
    <row r="63" ht="16.35" spans="1:12">
      <c r="A63" s="72" t="s">
        <v>45</v>
      </c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95"/>
    </row>
    <row r="64" ht="43.95" spans="1:12">
      <c r="A64" s="74" t="s">
        <v>46</v>
      </c>
      <c r="B64" s="75" t="s">
        <v>47</v>
      </c>
      <c r="C64" s="75" t="s">
        <v>32</v>
      </c>
      <c r="D64" s="76" t="s">
        <v>33</v>
      </c>
      <c r="E64" s="76" t="s">
        <v>34</v>
      </c>
      <c r="F64" s="77" t="s">
        <v>35</v>
      </c>
      <c r="G64" s="76" t="s">
        <v>36</v>
      </c>
      <c r="H64" s="76" t="s">
        <v>37</v>
      </c>
      <c r="I64" s="96" t="s">
        <v>38</v>
      </c>
      <c r="J64" s="96" t="s">
        <v>39</v>
      </c>
      <c r="K64" s="96" t="s">
        <v>40</v>
      </c>
      <c r="L64" s="97" t="s">
        <v>41</v>
      </c>
    </row>
    <row r="65" customHeight="1" spans="1:12">
      <c r="A65" s="99">
        <v>0</v>
      </c>
      <c r="B65" s="100">
        <v>0</v>
      </c>
      <c r="C65" s="100">
        <v>2</v>
      </c>
      <c r="D65" s="101">
        <v>-117</v>
      </c>
      <c r="E65" s="102">
        <v>-113</v>
      </c>
      <c r="F65" s="101">
        <v>12</v>
      </c>
      <c r="G65" s="101">
        <f>ROUND($B$1/((1+0.5*B65)*0.073*2^A65)/(TRUNC($B$2/F65)+1)*8*(1+B65)*0.7,0)</f>
        <v>384</v>
      </c>
      <c r="H65" s="101">
        <f t="shared" si="16"/>
        <v>8</v>
      </c>
      <c r="I65" s="108">
        <f>8*$B$2/J65/1000</f>
        <v>0.939334637964775</v>
      </c>
      <c r="J65" s="109">
        <f>(1+0.5*B65)*(2^A65)*73*($B$2/F65+1)/(1+B65)/1000</f>
        <v>0.2555</v>
      </c>
      <c r="K65" s="108">
        <f>8*$B$2/L65/1000</f>
        <v>0.939334637964775</v>
      </c>
      <c r="L65" s="110">
        <f>(1+0.5*B65)*(2^A65)*73*($B$2/F65+1)/1000</f>
        <v>0.2555</v>
      </c>
    </row>
    <row r="66" customHeight="1" spans="1:12">
      <c r="A66" s="62">
        <v>0</v>
      </c>
      <c r="B66" s="63">
        <v>0</v>
      </c>
      <c r="C66" s="63">
        <v>3</v>
      </c>
      <c r="D66" s="64">
        <v>-112</v>
      </c>
      <c r="E66" s="103">
        <v>-107</v>
      </c>
      <c r="F66" s="64">
        <v>16</v>
      </c>
      <c r="G66" s="64">
        <f>ROUND($B$1/((1+0.5*B66)*0.073*2^A66)/(TRUNC($B$2/F66)+1)*8*(1+B66)*0.7,0)</f>
        <v>575</v>
      </c>
      <c r="H66" s="64">
        <f t="shared" si="16"/>
        <v>8</v>
      </c>
      <c r="I66" s="111">
        <f>8*$B$2/J66/1000</f>
        <v>1.14353782013103</v>
      </c>
      <c r="J66" s="112">
        <f>(1+0.5*B66)*(2^A66)*73*($B$2/F66+1)/(1+B66)/1000</f>
        <v>0.209875</v>
      </c>
      <c r="K66" s="111">
        <f>8*$B$2/L66/1000</f>
        <v>1.14353782013103</v>
      </c>
      <c r="L66" s="113">
        <f>(1+0.5*B66)*(2^A66)*73*($B$2/F66+1)/1000</f>
        <v>0.209875</v>
      </c>
    </row>
    <row r="67" customHeight="1" spans="1:12">
      <c r="A67" s="62">
        <v>0</v>
      </c>
      <c r="B67" s="63">
        <v>0</v>
      </c>
      <c r="C67" s="63">
        <v>5</v>
      </c>
      <c r="D67" s="64">
        <v>-105</v>
      </c>
      <c r="E67" s="103">
        <v>-100</v>
      </c>
      <c r="F67" s="64">
        <v>107</v>
      </c>
      <c r="G67" s="64">
        <f>ROUND($B$1/((1+0.5*B67)*0.073*2^A67)/(TRUNC($B$2/F67)+1)*8*(1+B67)*0.7,0)</f>
        <v>1151</v>
      </c>
      <c r="H67" s="64">
        <f t="shared" si="16"/>
        <v>8</v>
      </c>
      <c r="I67" s="111">
        <f>8*$B$2/J67/1000</f>
        <v>2.56774322567743</v>
      </c>
      <c r="J67" s="112">
        <f>(1+0.5*B67)*(2^A67)*73*($B$2/F67+1)/(1+B67)/1000</f>
        <v>0.0934672897196262</v>
      </c>
      <c r="K67" s="111">
        <f>8*$B$2/L67/1000</f>
        <v>2.56774322567743</v>
      </c>
      <c r="L67" s="113">
        <f>(1+0.5*B67)*(2^A67)*73*($B$2/F67+1)/1000</f>
        <v>0.0934672897196262</v>
      </c>
    </row>
    <row r="68" customHeight="1" spans="1:12">
      <c r="A68" s="104">
        <v>1</v>
      </c>
      <c r="B68" s="105">
        <v>0</v>
      </c>
      <c r="C68" s="105">
        <v>5</v>
      </c>
      <c r="D68" s="106">
        <v>-103</v>
      </c>
      <c r="E68" s="107">
        <v>-96</v>
      </c>
      <c r="F68" s="106">
        <v>254</v>
      </c>
      <c r="G68" s="106">
        <f>ROUND($B$1/((1+0.5*B68)*0.073*2^A68)/(TRUNC($B$2/F68)+1)*8*(1+B68)*0.7,0)</f>
        <v>575</v>
      </c>
      <c r="H68" s="106">
        <f t="shared" si="16"/>
        <v>8</v>
      </c>
      <c r="I68" s="114">
        <f>8*$B$2/J68/1000</f>
        <v>1.47019100906811</v>
      </c>
      <c r="J68" s="115">
        <f>(1+0.5*B68)*(2^A68)*73*($B$2/F68+1)/(1+B68)/1000</f>
        <v>0.163244094488189</v>
      </c>
      <c r="K68" s="114">
        <f>8*$B$2/L68/1000</f>
        <v>1.47019100906811</v>
      </c>
      <c r="L68" s="116">
        <f>(1+0.5*B68)*(2^A68)*73*($B$2/F68+1)/1000</f>
        <v>0.163244094488189</v>
      </c>
    </row>
  </sheetData>
  <mergeCells count="3">
    <mergeCell ref="A4:O4"/>
    <mergeCell ref="A63:L63"/>
    <mergeCell ref="Q4:X2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6"/>
  <sheetViews>
    <sheetView zoomScale="85" zoomScaleNormal="85" topLeftCell="A52" workbookViewId="0">
      <selection activeCell="L72" sqref="L72"/>
    </sheetView>
  </sheetViews>
  <sheetFormatPr defaultColWidth="9" defaultRowHeight="15.6"/>
  <cols>
    <col min="1" max="1" width="16.8181818181818" style="2" customWidth="1"/>
    <col min="2" max="2" width="11.8712121212121" customWidth="1"/>
    <col min="3" max="3" width="24.0681818181818" customWidth="1"/>
    <col min="4" max="4" width="11.1212121212121" customWidth="1"/>
    <col min="5" max="5" width="18.030303030303" style="2" customWidth="1"/>
    <col min="6" max="7" width="16.3106060606061" style="2" customWidth="1"/>
    <col min="8" max="8" width="20.9772727272727" style="2" customWidth="1"/>
    <col min="9" max="10" width="17.1666666666667" style="2" customWidth="1"/>
    <col min="11" max="11" width="13" style="3" customWidth="1"/>
    <col min="12" max="12" width="12.4090909090909" style="3" customWidth="1"/>
    <col min="13" max="13" width="13.7878787878788" customWidth="1"/>
    <col min="15" max="15" width="60.3181818181818" customWidth="1"/>
  </cols>
  <sheetData>
    <row r="1" ht="16.35" spans="1:12">
      <c r="A1" s="4" t="s">
        <v>48</v>
      </c>
      <c r="B1" s="5" t="s">
        <v>49</v>
      </c>
      <c r="C1" s="6" t="s">
        <v>50</v>
      </c>
      <c r="D1" s="2"/>
      <c r="H1" s="3"/>
      <c r="I1" s="3"/>
      <c r="J1"/>
      <c r="K1"/>
      <c r="L1"/>
    </row>
    <row r="2" spans="1:12">
      <c r="A2" s="7" t="s">
        <v>51</v>
      </c>
      <c r="B2" s="8">
        <v>52</v>
      </c>
      <c r="C2" s="9"/>
      <c r="D2" s="2" t="s">
        <v>52</v>
      </c>
      <c r="H2" s="3"/>
      <c r="I2" s="3"/>
      <c r="J2"/>
      <c r="K2"/>
      <c r="L2"/>
    </row>
    <row r="3" ht="16.35" spans="1:12">
      <c r="A3" s="10" t="s">
        <v>53</v>
      </c>
      <c r="B3" s="11">
        <v>8</v>
      </c>
      <c r="C3" s="12" t="s">
        <v>54</v>
      </c>
      <c r="D3" s="2" t="s">
        <v>55</v>
      </c>
      <c r="H3" s="3"/>
      <c r="I3" s="3"/>
      <c r="J3"/>
      <c r="K3"/>
      <c r="L3"/>
    </row>
    <row r="4" ht="16.35" spans="1:12">
      <c r="A4"/>
      <c r="C4" s="2"/>
      <c r="D4" s="2"/>
      <c r="G4" s="2" t="s">
        <v>56</v>
      </c>
      <c r="H4" s="13" t="s">
        <v>57</v>
      </c>
      <c r="I4" s="13" t="s">
        <v>58</v>
      </c>
      <c r="J4" s="2" t="s">
        <v>59</v>
      </c>
      <c r="K4"/>
      <c r="L4"/>
    </row>
    <row r="5" ht="16.35" spans="1:13">
      <c r="A5" s="14" t="s">
        <v>28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22"/>
    </row>
    <row r="6" ht="195" customHeight="1" spans="1:15">
      <c r="A6" s="39" t="s">
        <v>60</v>
      </c>
      <c r="B6" s="17" t="s">
        <v>61</v>
      </c>
      <c r="C6" s="17" t="s">
        <v>62</v>
      </c>
      <c r="D6" s="17" t="s">
        <v>63</v>
      </c>
      <c r="E6" s="17" t="s">
        <v>64</v>
      </c>
      <c r="F6" s="40" t="s">
        <v>65</v>
      </c>
      <c r="G6" s="40" t="s">
        <v>66</v>
      </c>
      <c r="H6" s="40" t="s">
        <v>67</v>
      </c>
      <c r="I6" s="41" t="s">
        <v>68</v>
      </c>
      <c r="J6" s="41" t="s">
        <v>69</v>
      </c>
      <c r="K6" s="41" t="s">
        <v>70</v>
      </c>
      <c r="L6" s="42" t="s">
        <v>71</v>
      </c>
      <c r="M6" s="42" t="s">
        <v>72</v>
      </c>
      <c r="O6" s="25" t="s">
        <v>73</v>
      </c>
    </row>
    <row r="7" spans="1:15">
      <c r="A7" s="20">
        <v>1</v>
      </c>
      <c r="B7" s="20">
        <v>0</v>
      </c>
      <c r="C7" s="20">
        <v>0</v>
      </c>
      <c r="D7" s="20">
        <v>1</v>
      </c>
      <c r="E7" s="20">
        <v>0</v>
      </c>
      <c r="F7" s="20">
        <v>-119</v>
      </c>
      <c r="G7" s="20">
        <v>3</v>
      </c>
      <c r="H7" s="20">
        <v>6</v>
      </c>
      <c r="I7" s="20">
        <v>61</v>
      </c>
      <c r="J7" s="20">
        <v>4</v>
      </c>
      <c r="K7" s="26">
        <f>8*(G7+(B$3-1)*H7)/(I7-(10-B$3)*J7)</f>
        <v>6.79245283018868</v>
      </c>
      <c r="L7" s="26">
        <f>IF(E7=1,(FLOOR((CEILING($B$2/H7,1)/($B$3-1)),1)*(I7-(10-$B$3)*J7))+(IF(MOD(CEILING($B$2/H7,1),$B$3-1)&gt;0,I7-(10-MOD(CEILING($B$2/H7,1),$B$3-1)-1)*J7,0)),(I7-(10-$B$3)*J7)*(CEILING($B$2/(H7*($B$3-1)+G7),1)))</f>
        <v>106</v>
      </c>
      <c r="M7" s="27">
        <f>(G7+(B$3-1)*H7)</f>
        <v>45</v>
      </c>
      <c r="O7" s="25"/>
    </row>
    <row r="8" spans="1:13">
      <c r="A8" s="21">
        <v>2</v>
      </c>
      <c r="B8" s="21"/>
      <c r="C8" s="21"/>
      <c r="D8" s="21"/>
      <c r="E8" s="21">
        <v>1</v>
      </c>
      <c r="F8" s="21"/>
      <c r="G8" s="21">
        <v>0</v>
      </c>
      <c r="H8" s="21">
        <v>7</v>
      </c>
      <c r="I8" s="21">
        <v>53</v>
      </c>
      <c r="J8" s="21">
        <v>4</v>
      </c>
      <c r="K8" s="26">
        <f t="shared" ref="K8:K71" si="0">8*(G8+(B$3-1)*H8)/(I8-(10-B$3)*J8)</f>
        <v>8.71111111111111</v>
      </c>
      <c r="L8" s="26">
        <f>IF(E8=1,(FLOOR((CEILING($B$2/H8,1)/($B$3-1)),1)*(I8-(10-$B$3)*J8))+(IF(MOD(CEILING($B$2/H8,1),$B$3-1)&gt;0,I8-(10-MOD(CEILING($B$2/H8,1),$B$3-1)-1)*J8,0)),(I8-(10-$B$3)*J8)*(CEILING($B$2/(H8*($B$3-1)+G8),1)))</f>
        <v>66</v>
      </c>
      <c r="M8" s="20">
        <f t="shared" ref="M8:M71" si="1">(G8+(B$3-1)*H8)</f>
        <v>49</v>
      </c>
    </row>
    <row r="9" spans="1:15">
      <c r="A9" s="21">
        <v>3</v>
      </c>
      <c r="B9" s="21"/>
      <c r="C9" s="21"/>
      <c r="D9" s="21">
        <v>2</v>
      </c>
      <c r="E9" s="21">
        <v>0</v>
      </c>
      <c r="F9" s="20">
        <v>-123</v>
      </c>
      <c r="G9" s="21">
        <v>3</v>
      </c>
      <c r="H9" s="21">
        <v>6</v>
      </c>
      <c r="I9" s="21">
        <v>127</v>
      </c>
      <c r="J9" s="21">
        <v>8</v>
      </c>
      <c r="K9" s="26">
        <f t="shared" si="0"/>
        <v>3.24324324324324</v>
      </c>
      <c r="L9" s="26">
        <f t="shared" ref="L9:L72" si="2">IF(E9=1,(FLOOR((CEILING($B$2/H9,1)/($B$3-1)),1)*(I9-(10-$B$3)*J9))+(IF(MOD(CEILING($B$2/H9,1),$B$3-1)&gt;0,I9-(10-MOD(CEILING($B$2/H9,1),$B$3-1)-1)*J9,0)),(I9-(10-$B$3)*J9)*(CEILING($B$2/(H9*($B$3-1)+G9),1)))</f>
        <v>222</v>
      </c>
      <c r="M9" s="20">
        <f t="shared" si="1"/>
        <v>45</v>
      </c>
      <c r="O9" t="s">
        <v>74</v>
      </c>
    </row>
    <row r="10" spans="1:13">
      <c r="A10" s="21">
        <v>4</v>
      </c>
      <c r="B10" s="21"/>
      <c r="C10" s="21"/>
      <c r="D10" s="21"/>
      <c r="E10" s="21">
        <v>1</v>
      </c>
      <c r="F10" s="21"/>
      <c r="G10" s="21">
        <v>0</v>
      </c>
      <c r="H10" s="21">
        <v>7</v>
      </c>
      <c r="I10" s="21">
        <v>111</v>
      </c>
      <c r="J10" s="21">
        <v>8</v>
      </c>
      <c r="K10" s="26">
        <f t="shared" si="0"/>
        <v>4.12631578947368</v>
      </c>
      <c r="L10" s="26">
        <f t="shared" si="2"/>
        <v>142</v>
      </c>
      <c r="M10" s="20">
        <f t="shared" si="1"/>
        <v>49</v>
      </c>
    </row>
    <row r="11" spans="1:13">
      <c r="A11" s="21">
        <v>5</v>
      </c>
      <c r="B11" s="21"/>
      <c r="C11" s="21"/>
      <c r="D11" s="21">
        <v>3</v>
      </c>
      <c r="E11" s="21">
        <v>0</v>
      </c>
      <c r="F11" s="20">
        <v>-126</v>
      </c>
      <c r="G11" s="21">
        <v>3</v>
      </c>
      <c r="H11" s="21">
        <v>6</v>
      </c>
      <c r="I11" s="21">
        <v>255</v>
      </c>
      <c r="J11" s="21">
        <v>16</v>
      </c>
      <c r="K11" s="26">
        <f t="shared" si="0"/>
        <v>1.61434977578475</v>
      </c>
      <c r="L11" s="26">
        <f t="shared" si="2"/>
        <v>446</v>
      </c>
      <c r="M11" s="20">
        <f t="shared" si="1"/>
        <v>45</v>
      </c>
    </row>
    <row r="12" spans="1:13">
      <c r="A12" s="21">
        <v>6</v>
      </c>
      <c r="B12" s="21"/>
      <c r="C12" s="21"/>
      <c r="D12" s="21"/>
      <c r="E12" s="21">
        <v>1</v>
      </c>
      <c r="F12" s="21"/>
      <c r="G12" s="21">
        <v>0</v>
      </c>
      <c r="H12" s="21">
        <v>7</v>
      </c>
      <c r="I12" s="21">
        <v>222</v>
      </c>
      <c r="J12" s="21">
        <v>16</v>
      </c>
      <c r="K12" s="26">
        <f t="shared" si="0"/>
        <v>2.06315789473684</v>
      </c>
      <c r="L12" s="26">
        <f t="shared" si="2"/>
        <v>284</v>
      </c>
      <c r="M12" s="20">
        <f t="shared" si="1"/>
        <v>49</v>
      </c>
    </row>
    <row r="13" spans="1:13">
      <c r="A13" s="21">
        <v>7</v>
      </c>
      <c r="B13" s="21"/>
      <c r="C13" s="21"/>
      <c r="D13" s="21">
        <v>4</v>
      </c>
      <c r="E13" s="21">
        <v>0</v>
      </c>
      <c r="F13" s="20">
        <v>-129</v>
      </c>
      <c r="G13" s="21">
        <v>3</v>
      </c>
      <c r="H13" s="21">
        <v>6</v>
      </c>
      <c r="I13" s="21">
        <v>510</v>
      </c>
      <c r="J13" s="21">
        <v>32</v>
      </c>
      <c r="K13" s="26">
        <f t="shared" si="0"/>
        <v>0.807174887892377</v>
      </c>
      <c r="L13" s="26">
        <f t="shared" si="2"/>
        <v>892</v>
      </c>
      <c r="M13" s="20">
        <f t="shared" si="1"/>
        <v>45</v>
      </c>
    </row>
    <row r="14" spans="1:13">
      <c r="A14" s="21">
        <v>8</v>
      </c>
      <c r="B14" s="21"/>
      <c r="C14" s="21"/>
      <c r="D14" s="21"/>
      <c r="E14" s="21">
        <v>1</v>
      </c>
      <c r="F14" s="21"/>
      <c r="G14" s="21">
        <v>0</v>
      </c>
      <c r="H14" s="21">
        <v>7</v>
      </c>
      <c r="I14" s="21">
        <v>445</v>
      </c>
      <c r="J14" s="21">
        <v>32</v>
      </c>
      <c r="K14" s="26">
        <f t="shared" si="0"/>
        <v>1.02887139107612</v>
      </c>
      <c r="L14" s="26">
        <f t="shared" si="2"/>
        <v>570</v>
      </c>
      <c r="M14" s="20">
        <f t="shared" si="1"/>
        <v>49</v>
      </c>
    </row>
    <row r="15" spans="1:15">
      <c r="A15" s="21">
        <v>9</v>
      </c>
      <c r="B15" s="21"/>
      <c r="C15" s="21">
        <v>1</v>
      </c>
      <c r="D15" s="21">
        <v>1</v>
      </c>
      <c r="E15" s="21">
        <v>0</v>
      </c>
      <c r="F15" s="20">
        <v>-118</v>
      </c>
      <c r="G15" s="21">
        <v>3</v>
      </c>
      <c r="H15" s="21">
        <v>8</v>
      </c>
      <c r="I15" s="21">
        <v>61</v>
      </c>
      <c r="J15" s="21">
        <v>4</v>
      </c>
      <c r="K15" s="26">
        <f t="shared" si="0"/>
        <v>8.90566037735849</v>
      </c>
      <c r="L15" s="26">
        <f t="shared" si="2"/>
        <v>53</v>
      </c>
      <c r="M15" s="20">
        <f t="shared" si="1"/>
        <v>59</v>
      </c>
      <c r="O15" t="s">
        <v>75</v>
      </c>
    </row>
    <row r="16" spans="1:13">
      <c r="A16" s="21">
        <v>10</v>
      </c>
      <c r="B16" s="21"/>
      <c r="C16" s="21"/>
      <c r="D16" s="21"/>
      <c r="E16" s="21">
        <v>1</v>
      </c>
      <c r="F16" s="21"/>
      <c r="G16" s="21">
        <v>0</v>
      </c>
      <c r="H16" s="21">
        <v>9</v>
      </c>
      <c r="I16" s="21">
        <v>53</v>
      </c>
      <c r="J16" s="21">
        <v>4</v>
      </c>
      <c r="K16" s="26">
        <f t="shared" si="0"/>
        <v>11.2</v>
      </c>
      <c r="L16" s="26">
        <f t="shared" si="2"/>
        <v>41</v>
      </c>
      <c r="M16" s="20">
        <f t="shared" si="1"/>
        <v>63</v>
      </c>
    </row>
    <row r="17" spans="1:15">
      <c r="A17" s="21">
        <v>11</v>
      </c>
      <c r="B17" s="21"/>
      <c r="C17" s="21"/>
      <c r="D17" s="21">
        <v>2</v>
      </c>
      <c r="E17" s="21">
        <v>0</v>
      </c>
      <c r="F17" s="20">
        <v>-121</v>
      </c>
      <c r="G17" s="21">
        <v>3</v>
      </c>
      <c r="H17" s="21">
        <v>8</v>
      </c>
      <c r="I17" s="21">
        <v>127</v>
      </c>
      <c r="J17" s="21">
        <v>8</v>
      </c>
      <c r="K17" s="26">
        <f t="shared" si="0"/>
        <v>4.25225225225225</v>
      </c>
      <c r="L17" s="26">
        <f t="shared" si="2"/>
        <v>111</v>
      </c>
      <c r="M17" s="20">
        <f t="shared" si="1"/>
        <v>59</v>
      </c>
      <c r="O17" s="28" t="s">
        <v>76</v>
      </c>
    </row>
    <row r="18" spans="1:15">
      <c r="A18" s="21">
        <v>12</v>
      </c>
      <c r="B18" s="21"/>
      <c r="C18" s="21"/>
      <c r="D18" s="21"/>
      <c r="E18" s="21">
        <v>1</v>
      </c>
      <c r="F18" s="21"/>
      <c r="G18" s="21">
        <v>0</v>
      </c>
      <c r="H18" s="21">
        <v>9</v>
      </c>
      <c r="I18" s="21">
        <v>111</v>
      </c>
      <c r="J18" s="21">
        <v>8</v>
      </c>
      <c r="K18" s="26">
        <f t="shared" si="0"/>
        <v>5.30526315789474</v>
      </c>
      <c r="L18" s="26">
        <f t="shared" si="2"/>
        <v>87</v>
      </c>
      <c r="M18" s="20">
        <f t="shared" si="1"/>
        <v>63</v>
      </c>
      <c r="O18" s="29"/>
    </row>
    <row r="19" spans="1:15">
      <c r="A19" s="21">
        <v>13</v>
      </c>
      <c r="B19" s="21"/>
      <c r="C19" s="21"/>
      <c r="D19" s="21">
        <v>3</v>
      </c>
      <c r="E19" s="21">
        <v>0</v>
      </c>
      <c r="F19" s="20">
        <v>-125</v>
      </c>
      <c r="G19" s="21">
        <v>3</v>
      </c>
      <c r="H19" s="21">
        <v>8</v>
      </c>
      <c r="I19" s="21">
        <v>255</v>
      </c>
      <c r="J19" s="21">
        <v>16</v>
      </c>
      <c r="K19" s="26">
        <f t="shared" si="0"/>
        <v>2.11659192825112</v>
      </c>
      <c r="L19" s="26">
        <f t="shared" si="2"/>
        <v>223</v>
      </c>
      <c r="M19" s="20">
        <f t="shared" si="1"/>
        <v>59</v>
      </c>
      <c r="O19" s="29"/>
    </row>
    <row r="20" spans="1:15">
      <c r="A20" s="21">
        <v>14</v>
      </c>
      <c r="B20" s="21"/>
      <c r="C20" s="21"/>
      <c r="D20" s="21"/>
      <c r="E20" s="21">
        <v>1</v>
      </c>
      <c r="F20" s="21"/>
      <c r="G20" s="21">
        <v>0</v>
      </c>
      <c r="H20" s="21">
        <v>9</v>
      </c>
      <c r="I20" s="21">
        <v>222</v>
      </c>
      <c r="J20" s="21">
        <v>16</v>
      </c>
      <c r="K20" s="26">
        <f t="shared" si="0"/>
        <v>2.65263157894737</v>
      </c>
      <c r="L20" s="26">
        <f t="shared" si="2"/>
        <v>174</v>
      </c>
      <c r="M20" s="20">
        <f t="shared" si="1"/>
        <v>63</v>
      </c>
      <c r="O20" s="29"/>
    </row>
    <row r="21" spans="1:15">
      <c r="A21" s="21">
        <v>15</v>
      </c>
      <c r="B21" s="21"/>
      <c r="C21" s="21"/>
      <c r="D21" s="21">
        <v>4</v>
      </c>
      <c r="E21" s="21">
        <v>0</v>
      </c>
      <c r="F21" s="20">
        <v>-127</v>
      </c>
      <c r="G21" s="21">
        <v>3</v>
      </c>
      <c r="H21" s="21">
        <v>8</v>
      </c>
      <c r="I21" s="21">
        <v>510</v>
      </c>
      <c r="J21" s="21">
        <v>32</v>
      </c>
      <c r="K21" s="26">
        <f t="shared" si="0"/>
        <v>1.05829596412556</v>
      </c>
      <c r="L21" s="26">
        <f t="shared" si="2"/>
        <v>446</v>
      </c>
      <c r="M21" s="20">
        <f t="shared" si="1"/>
        <v>59</v>
      </c>
      <c r="O21" s="29"/>
    </row>
    <row r="22" spans="1:15">
      <c r="A22" s="21">
        <v>16</v>
      </c>
      <c r="B22" s="21"/>
      <c r="C22" s="21"/>
      <c r="D22" s="21"/>
      <c r="E22" s="21">
        <v>1</v>
      </c>
      <c r="F22" s="21"/>
      <c r="G22" s="21">
        <v>0</v>
      </c>
      <c r="H22" s="21">
        <v>9</v>
      </c>
      <c r="I22" s="21">
        <v>445</v>
      </c>
      <c r="J22" s="21">
        <v>32</v>
      </c>
      <c r="K22" s="26">
        <f t="shared" si="0"/>
        <v>1.32283464566929</v>
      </c>
      <c r="L22" s="26">
        <f t="shared" si="2"/>
        <v>349</v>
      </c>
      <c r="M22" s="20">
        <f t="shared" si="1"/>
        <v>63</v>
      </c>
      <c r="O22" s="29"/>
    </row>
    <row r="23" spans="1:15">
      <c r="A23" s="21">
        <v>17</v>
      </c>
      <c r="B23" s="21"/>
      <c r="C23" s="21">
        <v>2</v>
      </c>
      <c r="D23" s="21">
        <v>1</v>
      </c>
      <c r="E23" s="21">
        <v>0</v>
      </c>
      <c r="F23" s="20">
        <v>-111</v>
      </c>
      <c r="G23" s="21">
        <v>3</v>
      </c>
      <c r="H23" s="21">
        <v>51</v>
      </c>
      <c r="I23" s="21">
        <v>61</v>
      </c>
      <c r="J23" s="21">
        <v>4</v>
      </c>
      <c r="K23" s="26">
        <f t="shared" si="0"/>
        <v>54.3396226415094</v>
      </c>
      <c r="L23" s="26">
        <f t="shared" si="2"/>
        <v>53</v>
      </c>
      <c r="M23" s="20">
        <f t="shared" si="1"/>
        <v>360</v>
      </c>
      <c r="O23" s="29"/>
    </row>
    <row r="24" spans="1:15">
      <c r="A24" s="21">
        <v>18</v>
      </c>
      <c r="B24" s="21"/>
      <c r="C24" s="21"/>
      <c r="D24" s="21"/>
      <c r="E24" s="21">
        <v>1</v>
      </c>
      <c r="F24" s="21"/>
      <c r="G24" s="21">
        <v>0</v>
      </c>
      <c r="H24" s="21">
        <v>52</v>
      </c>
      <c r="I24" s="21">
        <v>53</v>
      </c>
      <c r="J24" s="21">
        <v>4</v>
      </c>
      <c r="K24" s="26">
        <f t="shared" si="0"/>
        <v>64.7111111111111</v>
      </c>
      <c r="L24" s="26">
        <f t="shared" si="2"/>
        <v>21</v>
      </c>
      <c r="M24" s="20">
        <f t="shared" si="1"/>
        <v>364</v>
      </c>
      <c r="O24" s="29"/>
    </row>
    <row r="25" spans="1:15">
      <c r="A25" s="21">
        <v>19</v>
      </c>
      <c r="B25" s="21"/>
      <c r="C25" s="21"/>
      <c r="D25" s="21">
        <v>2</v>
      </c>
      <c r="E25" s="21">
        <v>0</v>
      </c>
      <c r="F25" s="20">
        <v>-114</v>
      </c>
      <c r="G25" s="21">
        <v>3</v>
      </c>
      <c r="H25" s="21">
        <v>51</v>
      </c>
      <c r="I25" s="21">
        <v>127</v>
      </c>
      <c r="J25" s="21">
        <v>8</v>
      </c>
      <c r="K25" s="26">
        <f t="shared" si="0"/>
        <v>25.9459459459459</v>
      </c>
      <c r="L25" s="26">
        <f t="shared" si="2"/>
        <v>111</v>
      </c>
      <c r="M25" s="20">
        <f t="shared" si="1"/>
        <v>360</v>
      </c>
      <c r="O25" s="29"/>
    </row>
    <row r="26" spans="1:15">
      <c r="A26" s="21">
        <v>20</v>
      </c>
      <c r="B26" s="21"/>
      <c r="C26" s="21"/>
      <c r="D26" s="21"/>
      <c r="E26" s="21">
        <v>1</v>
      </c>
      <c r="F26" s="21"/>
      <c r="G26" s="21">
        <v>0</v>
      </c>
      <c r="H26" s="21">
        <v>52</v>
      </c>
      <c r="I26" s="21">
        <v>111</v>
      </c>
      <c r="J26" s="21">
        <v>8</v>
      </c>
      <c r="K26" s="26">
        <f t="shared" si="0"/>
        <v>30.6526315789474</v>
      </c>
      <c r="L26" s="26">
        <f t="shared" si="2"/>
        <v>47</v>
      </c>
      <c r="M26" s="20">
        <f t="shared" si="1"/>
        <v>364</v>
      </c>
      <c r="O26" s="29"/>
    </row>
    <row r="27" spans="1:15">
      <c r="A27" s="21">
        <v>21</v>
      </c>
      <c r="B27" s="21"/>
      <c r="C27" s="21"/>
      <c r="D27" s="21">
        <v>3</v>
      </c>
      <c r="E27" s="21">
        <v>0</v>
      </c>
      <c r="F27" s="20">
        <v>-117</v>
      </c>
      <c r="G27" s="21">
        <v>3</v>
      </c>
      <c r="H27" s="21">
        <v>51</v>
      </c>
      <c r="I27" s="21">
        <v>255</v>
      </c>
      <c r="J27" s="21">
        <v>16</v>
      </c>
      <c r="K27" s="26">
        <f t="shared" si="0"/>
        <v>12.914798206278</v>
      </c>
      <c r="L27" s="26">
        <f t="shared" si="2"/>
        <v>223</v>
      </c>
      <c r="M27" s="20">
        <f t="shared" si="1"/>
        <v>360</v>
      </c>
      <c r="O27" s="29"/>
    </row>
    <row r="28" spans="1:15">
      <c r="A28" s="21">
        <v>22</v>
      </c>
      <c r="B28" s="21"/>
      <c r="C28" s="21"/>
      <c r="D28" s="21"/>
      <c r="E28" s="21">
        <v>1</v>
      </c>
      <c r="F28" s="21"/>
      <c r="G28" s="21">
        <v>0</v>
      </c>
      <c r="H28" s="21">
        <v>52</v>
      </c>
      <c r="I28" s="21">
        <v>222</v>
      </c>
      <c r="J28" s="21">
        <v>16</v>
      </c>
      <c r="K28" s="26">
        <f t="shared" si="0"/>
        <v>15.3263157894737</v>
      </c>
      <c r="L28" s="26">
        <f t="shared" si="2"/>
        <v>94</v>
      </c>
      <c r="M28" s="20">
        <f t="shared" si="1"/>
        <v>364</v>
      </c>
      <c r="O28" s="29"/>
    </row>
    <row r="29" spans="1:15">
      <c r="A29" s="21">
        <v>23</v>
      </c>
      <c r="B29" s="21"/>
      <c r="C29" s="21"/>
      <c r="D29" s="21">
        <v>4</v>
      </c>
      <c r="E29" s="21">
        <v>0</v>
      </c>
      <c r="F29" s="20">
        <v>-120</v>
      </c>
      <c r="G29" s="21">
        <v>3</v>
      </c>
      <c r="H29" s="21">
        <v>51</v>
      </c>
      <c r="I29" s="21">
        <v>510</v>
      </c>
      <c r="J29" s="21">
        <v>32</v>
      </c>
      <c r="K29" s="26">
        <f t="shared" si="0"/>
        <v>6.45739910313901</v>
      </c>
      <c r="L29" s="26">
        <f t="shared" si="2"/>
        <v>446</v>
      </c>
      <c r="M29" s="20">
        <f t="shared" si="1"/>
        <v>360</v>
      </c>
      <c r="O29" s="29"/>
    </row>
    <row r="30" spans="1:15">
      <c r="A30" s="21">
        <v>24</v>
      </c>
      <c r="B30" s="21"/>
      <c r="C30" s="21"/>
      <c r="D30" s="21"/>
      <c r="E30" s="21">
        <v>1</v>
      </c>
      <c r="F30" s="21"/>
      <c r="G30" s="21">
        <v>0</v>
      </c>
      <c r="H30" s="21">
        <v>52</v>
      </c>
      <c r="I30" s="21">
        <v>445</v>
      </c>
      <c r="J30" s="21">
        <v>32</v>
      </c>
      <c r="K30" s="26">
        <f t="shared" si="0"/>
        <v>7.64304461942257</v>
      </c>
      <c r="L30" s="26">
        <f t="shared" si="2"/>
        <v>189</v>
      </c>
      <c r="M30" s="20">
        <f t="shared" si="1"/>
        <v>364</v>
      </c>
      <c r="O30" s="29"/>
    </row>
    <row r="31" spans="1:15">
      <c r="A31" s="21">
        <v>25</v>
      </c>
      <c r="B31" s="21"/>
      <c r="C31" s="21">
        <v>3</v>
      </c>
      <c r="D31" s="21">
        <v>1</v>
      </c>
      <c r="E31" s="21">
        <v>0</v>
      </c>
      <c r="F31" s="20">
        <v>-107</v>
      </c>
      <c r="G31" s="21">
        <v>3</v>
      </c>
      <c r="H31" s="21">
        <v>65</v>
      </c>
      <c r="I31" s="21">
        <v>61</v>
      </c>
      <c r="J31" s="21">
        <v>4</v>
      </c>
      <c r="K31" s="26">
        <f t="shared" si="0"/>
        <v>69.1320754716981</v>
      </c>
      <c r="L31" s="26">
        <f t="shared" si="2"/>
        <v>53</v>
      </c>
      <c r="M31" s="20">
        <f t="shared" si="1"/>
        <v>458</v>
      </c>
      <c r="O31" s="29"/>
    </row>
    <row r="32" spans="1:15">
      <c r="A32" s="21">
        <v>26</v>
      </c>
      <c r="B32" s="21"/>
      <c r="C32" s="21"/>
      <c r="D32" s="21"/>
      <c r="E32" s="21">
        <v>1</v>
      </c>
      <c r="F32" s="21"/>
      <c r="G32" s="21">
        <v>0</v>
      </c>
      <c r="H32" s="21">
        <v>66</v>
      </c>
      <c r="I32" s="21">
        <v>53</v>
      </c>
      <c r="J32" s="21">
        <v>4</v>
      </c>
      <c r="K32" s="26">
        <f t="shared" si="0"/>
        <v>82.1333333333333</v>
      </c>
      <c r="L32" s="26">
        <f t="shared" si="2"/>
        <v>21</v>
      </c>
      <c r="M32" s="20">
        <f t="shared" si="1"/>
        <v>462</v>
      </c>
      <c r="O32" s="29"/>
    </row>
    <row r="33" spans="1:13">
      <c r="A33" s="21">
        <v>27</v>
      </c>
      <c r="B33" s="21"/>
      <c r="C33" s="21"/>
      <c r="D33" s="21">
        <v>2</v>
      </c>
      <c r="E33" s="21">
        <v>0</v>
      </c>
      <c r="F33" s="20">
        <v>-111</v>
      </c>
      <c r="G33" s="21">
        <v>3</v>
      </c>
      <c r="H33" s="21">
        <v>65</v>
      </c>
      <c r="I33" s="21">
        <v>127</v>
      </c>
      <c r="J33" s="21">
        <v>8</v>
      </c>
      <c r="K33" s="26">
        <f t="shared" si="0"/>
        <v>33.009009009009</v>
      </c>
      <c r="L33" s="26">
        <f t="shared" si="2"/>
        <v>111</v>
      </c>
      <c r="M33" s="20">
        <f t="shared" si="1"/>
        <v>458</v>
      </c>
    </row>
    <row r="34" spans="1:13">
      <c r="A34" s="21">
        <v>28</v>
      </c>
      <c r="B34" s="21"/>
      <c r="C34" s="21"/>
      <c r="D34" s="21"/>
      <c r="E34" s="21">
        <v>1</v>
      </c>
      <c r="F34" s="21"/>
      <c r="G34" s="21">
        <v>0</v>
      </c>
      <c r="H34" s="21">
        <v>66</v>
      </c>
      <c r="I34" s="21">
        <v>111</v>
      </c>
      <c r="J34" s="21">
        <v>8</v>
      </c>
      <c r="K34" s="26">
        <f t="shared" si="0"/>
        <v>38.9052631578947</v>
      </c>
      <c r="L34" s="26">
        <f t="shared" si="2"/>
        <v>47</v>
      </c>
      <c r="M34" s="20">
        <f t="shared" si="1"/>
        <v>462</v>
      </c>
    </row>
    <row r="35" spans="1:13">
      <c r="A35" s="21">
        <v>29</v>
      </c>
      <c r="B35" s="21"/>
      <c r="C35" s="21"/>
      <c r="D35" s="21">
        <v>3</v>
      </c>
      <c r="E35" s="21">
        <v>0</v>
      </c>
      <c r="F35" s="20">
        <v>-115</v>
      </c>
      <c r="G35" s="21">
        <v>3</v>
      </c>
      <c r="H35" s="21">
        <v>65</v>
      </c>
      <c r="I35" s="21">
        <v>255</v>
      </c>
      <c r="J35" s="21">
        <v>16</v>
      </c>
      <c r="K35" s="26">
        <f t="shared" si="0"/>
        <v>16.4304932735426</v>
      </c>
      <c r="L35" s="26">
        <f t="shared" si="2"/>
        <v>223</v>
      </c>
      <c r="M35" s="20">
        <f t="shared" si="1"/>
        <v>458</v>
      </c>
    </row>
    <row r="36" spans="1:13">
      <c r="A36" s="21">
        <v>30</v>
      </c>
      <c r="B36" s="21"/>
      <c r="C36" s="21"/>
      <c r="D36" s="21"/>
      <c r="E36" s="21">
        <v>1</v>
      </c>
      <c r="F36" s="21"/>
      <c r="G36" s="21">
        <v>0</v>
      </c>
      <c r="H36" s="21">
        <v>66</v>
      </c>
      <c r="I36" s="21">
        <v>222</v>
      </c>
      <c r="J36" s="21">
        <v>16</v>
      </c>
      <c r="K36" s="26">
        <f t="shared" si="0"/>
        <v>19.4526315789474</v>
      </c>
      <c r="L36" s="26">
        <f t="shared" si="2"/>
        <v>94</v>
      </c>
      <c r="M36" s="20">
        <f t="shared" si="1"/>
        <v>462</v>
      </c>
    </row>
    <row r="37" spans="1:13">
      <c r="A37" s="21">
        <v>31</v>
      </c>
      <c r="B37" s="21"/>
      <c r="C37" s="21"/>
      <c r="D37" s="21">
        <v>4</v>
      </c>
      <c r="E37" s="21">
        <v>0</v>
      </c>
      <c r="F37" s="20">
        <v>-118</v>
      </c>
      <c r="G37" s="21">
        <v>3</v>
      </c>
      <c r="H37" s="21">
        <v>65</v>
      </c>
      <c r="I37" s="21">
        <v>510</v>
      </c>
      <c r="J37" s="21">
        <v>32</v>
      </c>
      <c r="K37" s="26">
        <f t="shared" si="0"/>
        <v>8.2152466367713</v>
      </c>
      <c r="L37" s="26">
        <f t="shared" si="2"/>
        <v>446</v>
      </c>
      <c r="M37" s="20">
        <f t="shared" si="1"/>
        <v>458</v>
      </c>
    </row>
    <row r="38" spans="1:13">
      <c r="A38" s="21">
        <v>32</v>
      </c>
      <c r="B38" s="21"/>
      <c r="C38" s="21"/>
      <c r="D38" s="21"/>
      <c r="E38" s="21">
        <v>1</v>
      </c>
      <c r="F38" s="21"/>
      <c r="G38" s="21">
        <v>0</v>
      </c>
      <c r="H38" s="21">
        <v>66</v>
      </c>
      <c r="I38" s="21">
        <v>445</v>
      </c>
      <c r="J38" s="21">
        <v>32</v>
      </c>
      <c r="K38" s="26">
        <f t="shared" si="0"/>
        <v>9.7007874015748</v>
      </c>
      <c r="L38" s="26">
        <f t="shared" si="2"/>
        <v>189</v>
      </c>
      <c r="M38" s="20">
        <f t="shared" si="1"/>
        <v>462</v>
      </c>
    </row>
    <row r="39" spans="1:13">
      <c r="A39" s="21">
        <v>33</v>
      </c>
      <c r="B39" s="21"/>
      <c r="C39" s="21">
        <v>4</v>
      </c>
      <c r="D39" s="21">
        <v>1</v>
      </c>
      <c r="E39" s="21">
        <v>0</v>
      </c>
      <c r="F39" s="20">
        <v>-103</v>
      </c>
      <c r="G39" s="21">
        <v>3</v>
      </c>
      <c r="H39" s="21">
        <v>79</v>
      </c>
      <c r="I39" s="21">
        <v>61</v>
      </c>
      <c r="J39" s="21">
        <v>4</v>
      </c>
      <c r="K39" s="26">
        <f t="shared" si="0"/>
        <v>83.9245283018868</v>
      </c>
      <c r="L39" s="26">
        <f t="shared" si="2"/>
        <v>53</v>
      </c>
      <c r="M39" s="20">
        <f t="shared" si="1"/>
        <v>556</v>
      </c>
    </row>
    <row r="40" spans="1:13">
      <c r="A40" s="21">
        <v>34</v>
      </c>
      <c r="B40" s="21"/>
      <c r="C40" s="21"/>
      <c r="D40" s="21"/>
      <c r="E40" s="21">
        <v>1</v>
      </c>
      <c r="F40" s="21"/>
      <c r="G40" s="21">
        <v>0</v>
      </c>
      <c r="H40" s="21">
        <v>80</v>
      </c>
      <c r="I40" s="21">
        <v>53</v>
      </c>
      <c r="J40" s="21">
        <v>4</v>
      </c>
      <c r="K40" s="26">
        <f t="shared" si="0"/>
        <v>99.5555555555556</v>
      </c>
      <c r="L40" s="26">
        <f t="shared" si="2"/>
        <v>21</v>
      </c>
      <c r="M40" s="20">
        <f t="shared" si="1"/>
        <v>560</v>
      </c>
    </row>
    <row r="41" spans="1:13">
      <c r="A41" s="21">
        <v>35</v>
      </c>
      <c r="B41" s="21"/>
      <c r="C41" s="21"/>
      <c r="D41" s="21">
        <v>2</v>
      </c>
      <c r="E41" s="21">
        <v>0</v>
      </c>
      <c r="F41" s="20">
        <v>-107</v>
      </c>
      <c r="G41" s="21">
        <v>3</v>
      </c>
      <c r="H41" s="21">
        <v>79</v>
      </c>
      <c r="I41" s="21">
        <v>127</v>
      </c>
      <c r="J41" s="21">
        <v>8</v>
      </c>
      <c r="K41" s="26">
        <f t="shared" si="0"/>
        <v>40.0720720720721</v>
      </c>
      <c r="L41" s="26">
        <f t="shared" si="2"/>
        <v>111</v>
      </c>
      <c r="M41" s="20">
        <f t="shared" si="1"/>
        <v>556</v>
      </c>
    </row>
    <row r="42" spans="1:13">
      <c r="A42" s="21">
        <v>36</v>
      </c>
      <c r="B42" s="21"/>
      <c r="C42" s="21"/>
      <c r="D42" s="21"/>
      <c r="E42" s="21">
        <v>1</v>
      </c>
      <c r="F42" s="21"/>
      <c r="G42" s="21">
        <v>0</v>
      </c>
      <c r="H42" s="21">
        <v>80</v>
      </c>
      <c r="I42" s="21">
        <v>111</v>
      </c>
      <c r="J42" s="21">
        <v>8</v>
      </c>
      <c r="K42" s="26">
        <f t="shared" si="0"/>
        <v>47.1578947368421</v>
      </c>
      <c r="L42" s="26">
        <f t="shared" si="2"/>
        <v>47</v>
      </c>
      <c r="M42" s="20">
        <f t="shared" si="1"/>
        <v>560</v>
      </c>
    </row>
    <row r="43" spans="1:13">
      <c r="A43" s="21">
        <v>37</v>
      </c>
      <c r="B43" s="21"/>
      <c r="C43" s="21"/>
      <c r="D43" s="21">
        <v>3</v>
      </c>
      <c r="E43" s="21">
        <v>0</v>
      </c>
      <c r="F43" s="20">
        <v>-111</v>
      </c>
      <c r="G43" s="21">
        <v>3</v>
      </c>
      <c r="H43" s="21">
        <v>79</v>
      </c>
      <c r="I43" s="21">
        <v>255</v>
      </c>
      <c r="J43" s="21">
        <v>16</v>
      </c>
      <c r="K43" s="26">
        <f t="shared" si="0"/>
        <v>19.9461883408072</v>
      </c>
      <c r="L43" s="26">
        <f t="shared" si="2"/>
        <v>223</v>
      </c>
      <c r="M43" s="20">
        <f t="shared" si="1"/>
        <v>556</v>
      </c>
    </row>
    <row r="44" spans="1:13">
      <c r="A44" s="21">
        <v>38</v>
      </c>
      <c r="B44" s="21"/>
      <c r="C44" s="21"/>
      <c r="D44" s="21"/>
      <c r="E44" s="21">
        <v>1</v>
      </c>
      <c r="F44" s="21"/>
      <c r="G44" s="21">
        <v>0</v>
      </c>
      <c r="H44" s="21">
        <v>80</v>
      </c>
      <c r="I44" s="21">
        <v>222</v>
      </c>
      <c r="J44" s="21">
        <v>16</v>
      </c>
      <c r="K44" s="26">
        <f t="shared" si="0"/>
        <v>23.5789473684211</v>
      </c>
      <c r="L44" s="26">
        <f t="shared" si="2"/>
        <v>94</v>
      </c>
      <c r="M44" s="20">
        <f t="shared" si="1"/>
        <v>560</v>
      </c>
    </row>
    <row r="45" spans="1:13">
      <c r="A45" s="21">
        <v>39</v>
      </c>
      <c r="B45" s="21"/>
      <c r="C45" s="21"/>
      <c r="D45" s="21">
        <v>4</v>
      </c>
      <c r="E45" s="21">
        <v>0</v>
      </c>
      <c r="F45" s="20">
        <v>-114</v>
      </c>
      <c r="G45" s="21">
        <v>3</v>
      </c>
      <c r="H45" s="21">
        <v>79</v>
      </c>
      <c r="I45" s="21">
        <v>510</v>
      </c>
      <c r="J45" s="21">
        <v>32</v>
      </c>
      <c r="K45" s="26">
        <f t="shared" si="0"/>
        <v>9.97309417040359</v>
      </c>
      <c r="L45" s="26">
        <f t="shared" si="2"/>
        <v>446</v>
      </c>
      <c r="M45" s="20">
        <f t="shared" si="1"/>
        <v>556</v>
      </c>
    </row>
    <row r="46" spans="1:13">
      <c r="A46" s="21">
        <v>40</v>
      </c>
      <c r="B46" s="21"/>
      <c r="C46" s="21"/>
      <c r="D46" s="21"/>
      <c r="E46" s="21">
        <v>1</v>
      </c>
      <c r="F46" s="21"/>
      <c r="G46" s="21">
        <v>0</v>
      </c>
      <c r="H46" s="21">
        <v>80</v>
      </c>
      <c r="I46" s="21">
        <v>445</v>
      </c>
      <c r="J46" s="21">
        <v>32</v>
      </c>
      <c r="K46" s="26">
        <f t="shared" si="0"/>
        <v>11.758530183727</v>
      </c>
      <c r="L46" s="26">
        <f t="shared" si="2"/>
        <v>189</v>
      </c>
      <c r="M46" s="20">
        <f t="shared" si="1"/>
        <v>560</v>
      </c>
    </row>
    <row r="47" spans="1:13">
      <c r="A47" s="21">
        <v>41</v>
      </c>
      <c r="B47" s="21">
        <v>1</v>
      </c>
      <c r="C47" s="21">
        <v>0</v>
      </c>
      <c r="D47" s="21">
        <v>1</v>
      </c>
      <c r="E47" s="21">
        <v>0</v>
      </c>
      <c r="F47" s="20">
        <v>-123</v>
      </c>
      <c r="G47" s="21">
        <v>3</v>
      </c>
      <c r="H47" s="21">
        <v>6</v>
      </c>
      <c r="I47" s="21">
        <v>123</v>
      </c>
      <c r="J47" s="21">
        <v>8</v>
      </c>
      <c r="K47" s="26">
        <f t="shared" si="0"/>
        <v>3.36448598130841</v>
      </c>
      <c r="L47" s="26">
        <f t="shared" si="2"/>
        <v>214</v>
      </c>
      <c r="M47" s="20">
        <f t="shared" si="1"/>
        <v>45</v>
      </c>
    </row>
    <row r="48" spans="1:13">
      <c r="A48" s="21">
        <v>42</v>
      </c>
      <c r="B48" s="21"/>
      <c r="C48" s="21"/>
      <c r="D48" s="21"/>
      <c r="E48" s="21">
        <v>1</v>
      </c>
      <c r="F48" s="21"/>
      <c r="G48" s="21">
        <v>0</v>
      </c>
      <c r="H48" s="21">
        <v>7</v>
      </c>
      <c r="I48" s="21">
        <v>106</v>
      </c>
      <c r="J48" s="21">
        <v>8</v>
      </c>
      <c r="K48" s="26">
        <f t="shared" si="0"/>
        <v>4.35555555555556</v>
      </c>
      <c r="L48" s="26">
        <f t="shared" si="2"/>
        <v>132</v>
      </c>
      <c r="M48" s="20">
        <f t="shared" si="1"/>
        <v>49</v>
      </c>
    </row>
    <row r="49" spans="1:13">
      <c r="A49" s="21">
        <v>43</v>
      </c>
      <c r="B49" s="21"/>
      <c r="C49" s="21"/>
      <c r="D49" s="21">
        <v>2</v>
      </c>
      <c r="E49" s="21">
        <v>0</v>
      </c>
      <c r="F49" s="20">
        <v>-127</v>
      </c>
      <c r="G49" s="21">
        <v>3</v>
      </c>
      <c r="H49" s="21">
        <v>6</v>
      </c>
      <c r="I49" s="21">
        <v>254</v>
      </c>
      <c r="J49" s="21">
        <v>16</v>
      </c>
      <c r="K49" s="26">
        <f t="shared" si="0"/>
        <v>1.62162162162162</v>
      </c>
      <c r="L49" s="26">
        <f t="shared" si="2"/>
        <v>444</v>
      </c>
      <c r="M49" s="20">
        <f t="shared" si="1"/>
        <v>45</v>
      </c>
    </row>
    <row r="50" spans="1:13">
      <c r="A50" s="21">
        <v>44</v>
      </c>
      <c r="B50" s="21"/>
      <c r="C50" s="21"/>
      <c r="D50" s="21"/>
      <c r="E50" s="21">
        <v>1</v>
      </c>
      <c r="F50" s="21"/>
      <c r="G50" s="21">
        <v>0</v>
      </c>
      <c r="H50" s="21">
        <v>7</v>
      </c>
      <c r="I50" s="21">
        <v>221</v>
      </c>
      <c r="J50" s="21">
        <v>16</v>
      </c>
      <c r="K50" s="26">
        <f t="shared" si="0"/>
        <v>2.07407407407407</v>
      </c>
      <c r="L50" s="26">
        <f t="shared" si="2"/>
        <v>282</v>
      </c>
      <c r="M50" s="20">
        <f t="shared" si="1"/>
        <v>49</v>
      </c>
    </row>
    <row r="51" spans="1:13">
      <c r="A51" s="21">
        <v>45</v>
      </c>
      <c r="B51" s="21"/>
      <c r="C51" s="21"/>
      <c r="D51" s="21">
        <v>3</v>
      </c>
      <c r="E51" s="21">
        <v>0</v>
      </c>
      <c r="F51" s="20">
        <v>-130</v>
      </c>
      <c r="G51" s="21">
        <v>3</v>
      </c>
      <c r="H51" s="21">
        <v>6</v>
      </c>
      <c r="I51" s="21">
        <v>508</v>
      </c>
      <c r="J51" s="21">
        <v>32</v>
      </c>
      <c r="K51" s="26">
        <f t="shared" si="0"/>
        <v>0.810810810810811</v>
      </c>
      <c r="L51" s="26">
        <f t="shared" si="2"/>
        <v>888</v>
      </c>
      <c r="M51" s="20">
        <f t="shared" si="1"/>
        <v>45</v>
      </c>
    </row>
    <row r="52" spans="1:13">
      <c r="A52" s="21">
        <v>46</v>
      </c>
      <c r="B52" s="21"/>
      <c r="C52" s="21"/>
      <c r="D52" s="21"/>
      <c r="E52" s="21">
        <v>1</v>
      </c>
      <c r="F52" s="21"/>
      <c r="G52" s="21">
        <v>0</v>
      </c>
      <c r="H52" s="21">
        <v>7</v>
      </c>
      <c r="I52" s="21">
        <v>443</v>
      </c>
      <c r="J52" s="21">
        <v>32</v>
      </c>
      <c r="K52" s="26">
        <f t="shared" si="0"/>
        <v>1.03430079155673</v>
      </c>
      <c r="L52" s="26">
        <f t="shared" si="2"/>
        <v>566</v>
      </c>
      <c r="M52" s="20">
        <f t="shared" si="1"/>
        <v>49</v>
      </c>
    </row>
    <row r="53" spans="1:13">
      <c r="A53" s="21">
        <v>47</v>
      </c>
      <c r="B53" s="21"/>
      <c r="C53" s="21"/>
      <c r="D53" s="21">
        <v>4</v>
      </c>
      <c r="E53" s="21">
        <v>0</v>
      </c>
      <c r="F53" s="20">
        <v>-132</v>
      </c>
      <c r="G53" s="21">
        <v>3</v>
      </c>
      <c r="H53" s="21">
        <v>6</v>
      </c>
      <c r="I53" s="21">
        <v>1017</v>
      </c>
      <c r="J53" s="21">
        <v>65</v>
      </c>
      <c r="K53" s="26">
        <f t="shared" si="0"/>
        <v>0.405862457722661</v>
      </c>
      <c r="L53" s="26">
        <f t="shared" si="2"/>
        <v>1774</v>
      </c>
      <c r="M53" s="20">
        <f t="shared" si="1"/>
        <v>45</v>
      </c>
    </row>
    <row r="54" spans="1:13">
      <c r="A54" s="21">
        <v>48</v>
      </c>
      <c r="B54" s="21"/>
      <c r="C54" s="21"/>
      <c r="D54" s="21"/>
      <c r="E54" s="21">
        <v>1</v>
      </c>
      <c r="F54" s="21"/>
      <c r="G54" s="21">
        <v>0</v>
      </c>
      <c r="H54" s="21">
        <v>7</v>
      </c>
      <c r="I54" s="21">
        <v>886</v>
      </c>
      <c r="J54" s="21">
        <v>65</v>
      </c>
      <c r="K54" s="26">
        <f t="shared" si="0"/>
        <v>0.518518518518518</v>
      </c>
      <c r="L54" s="26">
        <f t="shared" si="2"/>
        <v>1122</v>
      </c>
      <c r="M54" s="20">
        <f t="shared" si="1"/>
        <v>49</v>
      </c>
    </row>
    <row r="55" spans="1:13">
      <c r="A55" s="21">
        <v>49</v>
      </c>
      <c r="B55" s="21"/>
      <c r="C55" s="21">
        <v>1</v>
      </c>
      <c r="D55" s="21">
        <v>1</v>
      </c>
      <c r="E55" s="21">
        <v>0</v>
      </c>
      <c r="F55" s="20">
        <v>-120</v>
      </c>
      <c r="G55" s="21">
        <v>3</v>
      </c>
      <c r="H55" s="21">
        <v>14</v>
      </c>
      <c r="I55" s="21">
        <v>123</v>
      </c>
      <c r="J55" s="21">
        <v>8</v>
      </c>
      <c r="K55" s="26">
        <f t="shared" si="0"/>
        <v>7.55140186915888</v>
      </c>
      <c r="L55" s="26">
        <f t="shared" si="2"/>
        <v>107</v>
      </c>
      <c r="M55" s="20">
        <f t="shared" si="1"/>
        <v>101</v>
      </c>
    </row>
    <row r="56" spans="1:13">
      <c r="A56" s="21">
        <v>50</v>
      </c>
      <c r="B56" s="21"/>
      <c r="C56" s="21"/>
      <c r="D56" s="21"/>
      <c r="E56" s="21">
        <v>1</v>
      </c>
      <c r="F56" s="21"/>
      <c r="G56" s="21">
        <v>0</v>
      </c>
      <c r="H56" s="21">
        <v>15</v>
      </c>
      <c r="I56" s="21">
        <v>106</v>
      </c>
      <c r="J56" s="21">
        <v>8</v>
      </c>
      <c r="K56" s="26">
        <f t="shared" si="0"/>
        <v>9.33333333333333</v>
      </c>
      <c r="L56" s="26">
        <f t="shared" si="2"/>
        <v>66</v>
      </c>
      <c r="M56" s="20">
        <f t="shared" si="1"/>
        <v>105</v>
      </c>
    </row>
    <row r="57" spans="1:13">
      <c r="A57" s="21">
        <v>51</v>
      </c>
      <c r="B57" s="21"/>
      <c r="C57" s="21"/>
      <c r="D57" s="21">
        <v>2</v>
      </c>
      <c r="E57" s="21">
        <v>0</v>
      </c>
      <c r="F57" s="20">
        <v>-123</v>
      </c>
      <c r="G57" s="21">
        <v>3</v>
      </c>
      <c r="H57" s="21">
        <v>14</v>
      </c>
      <c r="I57" s="21">
        <v>254</v>
      </c>
      <c r="J57" s="21">
        <v>16</v>
      </c>
      <c r="K57" s="26">
        <f t="shared" si="0"/>
        <v>3.63963963963964</v>
      </c>
      <c r="L57" s="26">
        <f t="shared" si="2"/>
        <v>222</v>
      </c>
      <c r="M57" s="20">
        <f t="shared" si="1"/>
        <v>101</v>
      </c>
    </row>
    <row r="58" spans="1:13">
      <c r="A58" s="21">
        <v>52</v>
      </c>
      <c r="B58" s="21"/>
      <c r="C58" s="21"/>
      <c r="D58" s="21"/>
      <c r="E58" s="21">
        <v>1</v>
      </c>
      <c r="F58" s="21"/>
      <c r="G58" s="21">
        <v>0</v>
      </c>
      <c r="H58" s="21">
        <v>15</v>
      </c>
      <c r="I58" s="21">
        <v>221</v>
      </c>
      <c r="J58" s="21">
        <v>16</v>
      </c>
      <c r="K58" s="26">
        <f t="shared" si="0"/>
        <v>4.44444444444444</v>
      </c>
      <c r="L58" s="26">
        <f t="shared" si="2"/>
        <v>141</v>
      </c>
      <c r="M58" s="20">
        <f t="shared" si="1"/>
        <v>105</v>
      </c>
    </row>
    <row r="59" spans="1:13">
      <c r="A59" s="21">
        <v>53</v>
      </c>
      <c r="B59" s="21"/>
      <c r="C59" s="21"/>
      <c r="D59" s="21">
        <v>3</v>
      </c>
      <c r="E59" s="21">
        <v>0</v>
      </c>
      <c r="F59" s="20">
        <v>-126</v>
      </c>
      <c r="G59" s="21">
        <v>3</v>
      </c>
      <c r="H59" s="21">
        <v>14</v>
      </c>
      <c r="I59" s="21">
        <v>508</v>
      </c>
      <c r="J59" s="21">
        <v>32</v>
      </c>
      <c r="K59" s="26">
        <f t="shared" si="0"/>
        <v>1.81981981981982</v>
      </c>
      <c r="L59" s="26">
        <f t="shared" si="2"/>
        <v>444</v>
      </c>
      <c r="M59" s="20">
        <f t="shared" si="1"/>
        <v>101</v>
      </c>
    </row>
    <row r="60" spans="1:13">
      <c r="A60" s="21">
        <v>54</v>
      </c>
      <c r="B60" s="21"/>
      <c r="C60" s="21"/>
      <c r="D60" s="21"/>
      <c r="E60" s="21">
        <v>1</v>
      </c>
      <c r="F60" s="21"/>
      <c r="G60" s="21">
        <v>0</v>
      </c>
      <c r="H60" s="21">
        <v>15</v>
      </c>
      <c r="I60" s="21">
        <v>443</v>
      </c>
      <c r="J60" s="21">
        <v>32</v>
      </c>
      <c r="K60" s="26">
        <f t="shared" si="0"/>
        <v>2.21635883905013</v>
      </c>
      <c r="L60" s="26">
        <f t="shared" si="2"/>
        <v>283</v>
      </c>
      <c r="M60" s="20">
        <f t="shared" si="1"/>
        <v>105</v>
      </c>
    </row>
    <row r="61" spans="1:13">
      <c r="A61" s="21">
        <v>55</v>
      </c>
      <c r="B61" s="21"/>
      <c r="C61" s="21"/>
      <c r="D61" s="21">
        <v>4</v>
      </c>
      <c r="E61" s="21">
        <v>0</v>
      </c>
      <c r="F61" s="20">
        <v>-130</v>
      </c>
      <c r="G61" s="21">
        <v>3</v>
      </c>
      <c r="H61" s="21">
        <v>14</v>
      </c>
      <c r="I61" s="21">
        <v>1017</v>
      </c>
      <c r="J61" s="21">
        <v>65</v>
      </c>
      <c r="K61" s="26">
        <f t="shared" si="0"/>
        <v>0.910935738444194</v>
      </c>
      <c r="L61" s="26">
        <f t="shared" si="2"/>
        <v>887</v>
      </c>
      <c r="M61" s="20">
        <f t="shared" si="1"/>
        <v>101</v>
      </c>
    </row>
    <row r="62" spans="1:13">
      <c r="A62" s="21">
        <v>56</v>
      </c>
      <c r="B62" s="21"/>
      <c r="C62" s="21"/>
      <c r="D62" s="21"/>
      <c r="E62" s="21">
        <v>1</v>
      </c>
      <c r="F62" s="21"/>
      <c r="G62" s="21">
        <v>0</v>
      </c>
      <c r="H62" s="21">
        <v>15</v>
      </c>
      <c r="I62" s="21">
        <v>886</v>
      </c>
      <c r="J62" s="21">
        <v>65</v>
      </c>
      <c r="K62" s="26">
        <f t="shared" si="0"/>
        <v>1.11111111111111</v>
      </c>
      <c r="L62" s="26">
        <f t="shared" si="2"/>
        <v>561</v>
      </c>
      <c r="M62" s="20">
        <f t="shared" si="1"/>
        <v>105</v>
      </c>
    </row>
    <row r="63" spans="1:13">
      <c r="A63" s="21">
        <v>57</v>
      </c>
      <c r="B63" s="21"/>
      <c r="C63" s="21">
        <v>2</v>
      </c>
      <c r="D63" s="21">
        <v>1</v>
      </c>
      <c r="E63" s="21">
        <v>0</v>
      </c>
      <c r="F63" s="20">
        <v>-117</v>
      </c>
      <c r="G63" s="21">
        <v>3</v>
      </c>
      <c r="H63" s="21">
        <v>21</v>
      </c>
      <c r="I63" s="21">
        <v>123</v>
      </c>
      <c r="J63" s="21">
        <v>8</v>
      </c>
      <c r="K63" s="26">
        <f t="shared" si="0"/>
        <v>11.214953271028</v>
      </c>
      <c r="L63" s="26">
        <f t="shared" si="2"/>
        <v>107</v>
      </c>
      <c r="M63" s="20">
        <f t="shared" si="1"/>
        <v>150</v>
      </c>
    </row>
    <row r="64" spans="1:13">
      <c r="A64" s="21">
        <v>58</v>
      </c>
      <c r="B64" s="21"/>
      <c r="C64" s="21"/>
      <c r="D64" s="21"/>
      <c r="E64" s="21">
        <v>1</v>
      </c>
      <c r="F64" s="21"/>
      <c r="G64" s="21">
        <v>0</v>
      </c>
      <c r="H64" s="21">
        <v>22</v>
      </c>
      <c r="I64" s="21">
        <v>106</v>
      </c>
      <c r="J64" s="21">
        <v>8</v>
      </c>
      <c r="K64" s="26">
        <f t="shared" si="0"/>
        <v>13.6888888888889</v>
      </c>
      <c r="L64" s="26">
        <f t="shared" si="2"/>
        <v>58</v>
      </c>
      <c r="M64" s="20">
        <f t="shared" si="1"/>
        <v>154</v>
      </c>
    </row>
    <row r="65" spans="1:13">
      <c r="A65" s="21">
        <v>59</v>
      </c>
      <c r="B65" s="21"/>
      <c r="C65" s="21"/>
      <c r="D65" s="21">
        <v>2</v>
      </c>
      <c r="E65" s="21">
        <v>0</v>
      </c>
      <c r="F65" s="20">
        <v>-121</v>
      </c>
      <c r="G65" s="21">
        <v>3</v>
      </c>
      <c r="H65" s="21">
        <v>21</v>
      </c>
      <c r="I65" s="21">
        <v>254</v>
      </c>
      <c r="J65" s="21">
        <v>16</v>
      </c>
      <c r="K65" s="26">
        <f t="shared" si="0"/>
        <v>5.40540540540541</v>
      </c>
      <c r="L65" s="26">
        <f t="shared" si="2"/>
        <v>222</v>
      </c>
      <c r="M65" s="20">
        <f t="shared" si="1"/>
        <v>150</v>
      </c>
    </row>
    <row r="66" spans="1:13">
      <c r="A66" s="21">
        <v>60</v>
      </c>
      <c r="B66" s="21"/>
      <c r="C66" s="21"/>
      <c r="D66" s="21"/>
      <c r="E66" s="21">
        <v>1</v>
      </c>
      <c r="F66" s="21"/>
      <c r="G66" s="21">
        <v>0</v>
      </c>
      <c r="H66" s="21">
        <v>22</v>
      </c>
      <c r="I66" s="21">
        <v>221</v>
      </c>
      <c r="J66" s="21">
        <v>16</v>
      </c>
      <c r="K66" s="26">
        <f t="shared" si="0"/>
        <v>6.51851851851852</v>
      </c>
      <c r="L66" s="26">
        <f t="shared" si="2"/>
        <v>125</v>
      </c>
      <c r="M66" s="20">
        <f t="shared" si="1"/>
        <v>154</v>
      </c>
    </row>
    <row r="67" spans="1:13">
      <c r="A67" s="21">
        <v>61</v>
      </c>
      <c r="B67" s="21"/>
      <c r="C67" s="21"/>
      <c r="D67" s="21">
        <v>3</v>
      </c>
      <c r="E67" s="21">
        <v>0</v>
      </c>
      <c r="F67" s="20">
        <v>-124</v>
      </c>
      <c r="G67" s="21">
        <v>3</v>
      </c>
      <c r="H67" s="21">
        <v>21</v>
      </c>
      <c r="I67" s="21">
        <v>508</v>
      </c>
      <c r="J67" s="21">
        <v>32</v>
      </c>
      <c r="K67" s="26">
        <f t="shared" si="0"/>
        <v>2.7027027027027</v>
      </c>
      <c r="L67" s="26">
        <f t="shared" si="2"/>
        <v>444</v>
      </c>
      <c r="M67" s="20">
        <f t="shared" si="1"/>
        <v>150</v>
      </c>
    </row>
    <row r="68" spans="1:13">
      <c r="A68" s="21">
        <v>62</v>
      </c>
      <c r="B68" s="21"/>
      <c r="C68" s="21"/>
      <c r="D68" s="21"/>
      <c r="E68" s="21">
        <v>1</v>
      </c>
      <c r="F68" s="21"/>
      <c r="G68" s="21">
        <v>0</v>
      </c>
      <c r="H68" s="21">
        <v>22</v>
      </c>
      <c r="I68" s="21">
        <v>443</v>
      </c>
      <c r="J68" s="21">
        <v>32</v>
      </c>
      <c r="K68" s="26">
        <f t="shared" si="0"/>
        <v>3.25065963060686</v>
      </c>
      <c r="L68" s="26">
        <f t="shared" si="2"/>
        <v>251</v>
      </c>
      <c r="M68" s="20">
        <f t="shared" si="1"/>
        <v>154</v>
      </c>
    </row>
    <row r="69" spans="1:13">
      <c r="A69" s="21">
        <v>63</v>
      </c>
      <c r="B69" s="21"/>
      <c r="C69" s="21"/>
      <c r="D69" s="21">
        <v>4</v>
      </c>
      <c r="E69" s="21">
        <v>0</v>
      </c>
      <c r="F69" s="20">
        <v>-127</v>
      </c>
      <c r="G69" s="21">
        <v>3</v>
      </c>
      <c r="H69" s="21">
        <v>21</v>
      </c>
      <c r="I69" s="21">
        <v>1017</v>
      </c>
      <c r="J69" s="21">
        <v>65</v>
      </c>
      <c r="K69" s="26">
        <f t="shared" si="0"/>
        <v>1.35287485907554</v>
      </c>
      <c r="L69" s="26">
        <f t="shared" si="2"/>
        <v>887</v>
      </c>
      <c r="M69" s="20">
        <f t="shared" si="1"/>
        <v>150</v>
      </c>
    </row>
    <row r="70" spans="1:13">
      <c r="A70" s="21">
        <v>64</v>
      </c>
      <c r="B70" s="21"/>
      <c r="C70" s="21"/>
      <c r="D70" s="21"/>
      <c r="E70" s="21">
        <v>1</v>
      </c>
      <c r="F70" s="21"/>
      <c r="G70" s="21">
        <v>0</v>
      </c>
      <c r="H70" s="21">
        <v>22</v>
      </c>
      <c r="I70" s="21">
        <v>886</v>
      </c>
      <c r="J70" s="21">
        <v>65</v>
      </c>
      <c r="K70" s="26">
        <f t="shared" si="0"/>
        <v>1.62962962962963</v>
      </c>
      <c r="L70" s="26">
        <f t="shared" si="2"/>
        <v>496</v>
      </c>
      <c r="M70" s="20">
        <f t="shared" si="1"/>
        <v>154</v>
      </c>
    </row>
    <row r="71" spans="1:13">
      <c r="A71" s="21">
        <v>65</v>
      </c>
      <c r="B71" s="21"/>
      <c r="C71" s="21">
        <v>3</v>
      </c>
      <c r="D71" s="21">
        <v>1</v>
      </c>
      <c r="E71" s="21">
        <v>0</v>
      </c>
      <c r="F71" s="20">
        <v>-114</v>
      </c>
      <c r="G71" s="21">
        <v>3</v>
      </c>
      <c r="H71" s="21">
        <v>51</v>
      </c>
      <c r="I71" s="21">
        <v>123</v>
      </c>
      <c r="J71" s="21">
        <v>8</v>
      </c>
      <c r="K71" s="26">
        <f t="shared" si="0"/>
        <v>26.9158878504673</v>
      </c>
      <c r="L71" s="26">
        <f t="shared" si="2"/>
        <v>107</v>
      </c>
      <c r="M71" s="20">
        <f t="shared" si="1"/>
        <v>360</v>
      </c>
    </row>
    <row r="72" spans="1:13">
      <c r="A72" s="21">
        <v>66</v>
      </c>
      <c r="B72" s="21"/>
      <c r="C72" s="21"/>
      <c r="D72" s="21"/>
      <c r="E72" s="21">
        <v>1</v>
      </c>
      <c r="F72" s="21"/>
      <c r="G72" s="21">
        <v>0</v>
      </c>
      <c r="H72" s="21">
        <v>52</v>
      </c>
      <c r="I72" s="21">
        <v>106</v>
      </c>
      <c r="J72" s="21">
        <v>8</v>
      </c>
      <c r="K72" s="26">
        <f t="shared" ref="K72:K135" si="3">8*(G72+(B$3-1)*H72)/(I72-(10-B$3)*J72)</f>
        <v>32.3555555555556</v>
      </c>
      <c r="L72" s="26">
        <f t="shared" si="2"/>
        <v>42</v>
      </c>
      <c r="M72" s="20">
        <f t="shared" ref="M72:M135" si="4">(G72+(B$3-1)*H72)</f>
        <v>364</v>
      </c>
    </row>
    <row r="73" spans="1:13">
      <c r="A73" s="21">
        <v>67</v>
      </c>
      <c r="B73" s="21"/>
      <c r="C73" s="21"/>
      <c r="D73" s="21">
        <v>2</v>
      </c>
      <c r="E73" s="21">
        <v>0</v>
      </c>
      <c r="F73" s="20">
        <v>-117</v>
      </c>
      <c r="G73" s="21">
        <v>3</v>
      </c>
      <c r="H73" s="21">
        <v>51</v>
      </c>
      <c r="I73" s="21">
        <v>254</v>
      </c>
      <c r="J73" s="21">
        <v>16</v>
      </c>
      <c r="K73" s="26">
        <f t="shared" si="3"/>
        <v>12.972972972973</v>
      </c>
      <c r="L73" s="26">
        <f t="shared" ref="L73:L136" si="5">IF(E73=1,(FLOOR((CEILING($B$2/H73,1)/($B$3-1)),1)*(I73-(10-$B$3)*J73))+(IF(MOD(CEILING($B$2/H73,1),$B$3-1)&gt;0,I73-(10-MOD(CEILING($B$2/H73,1),$B$3-1)-1)*J73,0)),(I73-(10-$B$3)*J73)*(CEILING($B$2/(H73*($B$3-1)+G73),1)))</f>
        <v>222</v>
      </c>
      <c r="M73" s="20">
        <f t="shared" si="4"/>
        <v>360</v>
      </c>
    </row>
    <row r="74" spans="1:13">
      <c r="A74" s="21">
        <v>68</v>
      </c>
      <c r="B74" s="21"/>
      <c r="C74" s="21"/>
      <c r="D74" s="21"/>
      <c r="E74" s="21">
        <v>1</v>
      </c>
      <c r="F74" s="21"/>
      <c r="G74" s="21">
        <v>0</v>
      </c>
      <c r="H74" s="21">
        <v>52</v>
      </c>
      <c r="I74" s="21">
        <v>221</v>
      </c>
      <c r="J74" s="21">
        <v>16</v>
      </c>
      <c r="K74" s="26">
        <f t="shared" si="3"/>
        <v>15.4074074074074</v>
      </c>
      <c r="L74" s="26">
        <f t="shared" si="5"/>
        <v>93</v>
      </c>
      <c r="M74" s="20">
        <f t="shared" si="4"/>
        <v>364</v>
      </c>
    </row>
    <row r="75" spans="1:13">
      <c r="A75" s="21">
        <v>69</v>
      </c>
      <c r="B75" s="21"/>
      <c r="C75" s="21"/>
      <c r="D75" s="21">
        <v>3</v>
      </c>
      <c r="E75" s="21">
        <v>0</v>
      </c>
      <c r="F75" s="20">
        <v>-121</v>
      </c>
      <c r="G75" s="21">
        <v>3</v>
      </c>
      <c r="H75" s="21">
        <v>51</v>
      </c>
      <c r="I75" s="21">
        <v>508</v>
      </c>
      <c r="J75" s="21">
        <v>32</v>
      </c>
      <c r="K75" s="26">
        <f t="shared" si="3"/>
        <v>6.48648648648649</v>
      </c>
      <c r="L75" s="26">
        <f t="shared" si="5"/>
        <v>444</v>
      </c>
      <c r="M75" s="20">
        <f t="shared" si="4"/>
        <v>360</v>
      </c>
    </row>
    <row r="76" spans="1:13">
      <c r="A76" s="21">
        <v>70</v>
      </c>
      <c r="B76" s="21"/>
      <c r="C76" s="21"/>
      <c r="D76" s="21"/>
      <c r="E76" s="21">
        <v>1</v>
      </c>
      <c r="F76" s="21"/>
      <c r="G76" s="21">
        <v>0</v>
      </c>
      <c r="H76" s="21">
        <v>52</v>
      </c>
      <c r="I76" s="21">
        <v>443</v>
      </c>
      <c r="J76" s="21">
        <v>32</v>
      </c>
      <c r="K76" s="26">
        <f t="shared" si="3"/>
        <v>7.68337730870712</v>
      </c>
      <c r="L76" s="26">
        <f t="shared" si="5"/>
        <v>187</v>
      </c>
      <c r="M76" s="20">
        <f t="shared" si="4"/>
        <v>364</v>
      </c>
    </row>
    <row r="77" spans="1:13">
      <c r="A77" s="21">
        <v>71</v>
      </c>
      <c r="B77" s="21"/>
      <c r="C77" s="21"/>
      <c r="D77" s="21">
        <v>4</v>
      </c>
      <c r="E77" s="21">
        <v>0</v>
      </c>
      <c r="F77" s="20">
        <v>-124</v>
      </c>
      <c r="G77" s="21">
        <v>3</v>
      </c>
      <c r="H77" s="21">
        <v>51</v>
      </c>
      <c r="I77" s="21">
        <v>1017</v>
      </c>
      <c r="J77" s="21">
        <v>65</v>
      </c>
      <c r="K77" s="26">
        <f t="shared" si="3"/>
        <v>3.24689966178129</v>
      </c>
      <c r="L77" s="26">
        <f t="shared" si="5"/>
        <v>887</v>
      </c>
      <c r="M77" s="20">
        <f t="shared" si="4"/>
        <v>360</v>
      </c>
    </row>
    <row r="78" spans="1:13">
      <c r="A78" s="21">
        <v>72</v>
      </c>
      <c r="B78" s="21"/>
      <c r="C78" s="21"/>
      <c r="D78" s="21"/>
      <c r="E78" s="21">
        <v>1</v>
      </c>
      <c r="F78" s="21"/>
      <c r="G78" s="21">
        <v>0</v>
      </c>
      <c r="H78" s="21">
        <v>52</v>
      </c>
      <c r="I78" s="21">
        <v>886</v>
      </c>
      <c r="J78" s="21">
        <v>65</v>
      </c>
      <c r="K78" s="26">
        <f t="shared" si="3"/>
        <v>3.85185185185185</v>
      </c>
      <c r="L78" s="26">
        <f t="shared" si="5"/>
        <v>366</v>
      </c>
      <c r="M78" s="20">
        <f t="shared" si="4"/>
        <v>364</v>
      </c>
    </row>
    <row r="79" spans="1:13">
      <c r="A79" s="21">
        <v>73</v>
      </c>
      <c r="B79" s="21"/>
      <c r="C79" s="21">
        <v>4</v>
      </c>
      <c r="D79" s="21">
        <v>1</v>
      </c>
      <c r="E79" s="21">
        <v>0</v>
      </c>
      <c r="F79" s="20">
        <v>-111</v>
      </c>
      <c r="G79" s="21">
        <v>3</v>
      </c>
      <c r="H79" s="30">
        <v>107</v>
      </c>
      <c r="I79" s="21">
        <v>123</v>
      </c>
      <c r="J79" s="21">
        <v>8</v>
      </c>
      <c r="K79" s="26">
        <f t="shared" si="3"/>
        <v>56.2242990654206</v>
      </c>
      <c r="L79" s="26">
        <f t="shared" si="5"/>
        <v>107</v>
      </c>
      <c r="M79" s="20">
        <f t="shared" si="4"/>
        <v>752</v>
      </c>
    </row>
    <row r="80" spans="1:13">
      <c r="A80" s="21">
        <v>74</v>
      </c>
      <c r="B80" s="21"/>
      <c r="C80" s="21"/>
      <c r="D80" s="21"/>
      <c r="E80" s="21">
        <v>1</v>
      </c>
      <c r="F80" s="21"/>
      <c r="G80" s="21">
        <v>0</v>
      </c>
      <c r="H80" s="30">
        <v>108</v>
      </c>
      <c r="I80" s="21">
        <v>106</v>
      </c>
      <c r="J80" s="21">
        <v>8</v>
      </c>
      <c r="K80" s="26">
        <f t="shared" si="3"/>
        <v>67.2</v>
      </c>
      <c r="L80" s="26">
        <f t="shared" si="5"/>
        <v>42</v>
      </c>
      <c r="M80" s="20">
        <f t="shared" si="4"/>
        <v>756</v>
      </c>
    </row>
    <row r="81" spans="1:13">
      <c r="A81" s="21">
        <v>75</v>
      </c>
      <c r="B81" s="21"/>
      <c r="C81" s="21"/>
      <c r="D81" s="21">
        <v>2</v>
      </c>
      <c r="E81" s="21">
        <v>0</v>
      </c>
      <c r="F81" s="20">
        <v>-115</v>
      </c>
      <c r="G81" s="21">
        <v>3</v>
      </c>
      <c r="H81" s="30">
        <v>107</v>
      </c>
      <c r="I81" s="21">
        <v>254</v>
      </c>
      <c r="J81" s="21">
        <v>16</v>
      </c>
      <c r="K81" s="26">
        <f t="shared" si="3"/>
        <v>27.0990990990991</v>
      </c>
      <c r="L81" s="26">
        <f t="shared" si="5"/>
        <v>222</v>
      </c>
      <c r="M81" s="20">
        <f t="shared" si="4"/>
        <v>752</v>
      </c>
    </row>
    <row r="82" spans="1:13">
      <c r="A82" s="21">
        <v>76</v>
      </c>
      <c r="B82" s="21"/>
      <c r="C82" s="21"/>
      <c r="D82" s="21"/>
      <c r="E82" s="21">
        <v>1</v>
      </c>
      <c r="F82" s="21"/>
      <c r="G82" s="21">
        <v>0</v>
      </c>
      <c r="H82" s="30">
        <v>108</v>
      </c>
      <c r="I82" s="21">
        <v>221</v>
      </c>
      <c r="J82" s="21">
        <v>16</v>
      </c>
      <c r="K82" s="26">
        <f t="shared" si="3"/>
        <v>32</v>
      </c>
      <c r="L82" s="26">
        <f t="shared" si="5"/>
        <v>93</v>
      </c>
      <c r="M82" s="20">
        <f t="shared" si="4"/>
        <v>756</v>
      </c>
    </row>
    <row r="83" spans="1:13">
      <c r="A83" s="21">
        <v>77</v>
      </c>
      <c r="B83" s="21"/>
      <c r="C83" s="21"/>
      <c r="D83" s="21">
        <v>3</v>
      </c>
      <c r="E83" s="21">
        <v>0</v>
      </c>
      <c r="F83" s="20">
        <v>-118</v>
      </c>
      <c r="G83" s="21">
        <v>3</v>
      </c>
      <c r="H83" s="30">
        <v>107</v>
      </c>
      <c r="I83" s="21">
        <v>508</v>
      </c>
      <c r="J83" s="21">
        <v>32</v>
      </c>
      <c r="K83" s="26">
        <f t="shared" si="3"/>
        <v>13.5495495495495</v>
      </c>
      <c r="L83" s="26">
        <f t="shared" si="5"/>
        <v>444</v>
      </c>
      <c r="M83" s="20">
        <f t="shared" si="4"/>
        <v>752</v>
      </c>
    </row>
    <row r="84" spans="1:13">
      <c r="A84" s="21">
        <v>78</v>
      </c>
      <c r="B84" s="21"/>
      <c r="C84" s="21"/>
      <c r="D84" s="21"/>
      <c r="E84" s="21">
        <v>1</v>
      </c>
      <c r="F84" s="21"/>
      <c r="G84" s="21">
        <v>0</v>
      </c>
      <c r="H84" s="30">
        <v>108</v>
      </c>
      <c r="I84" s="21">
        <v>443</v>
      </c>
      <c r="J84" s="21">
        <v>32</v>
      </c>
      <c r="K84" s="26">
        <f t="shared" si="3"/>
        <v>15.9577836411609</v>
      </c>
      <c r="L84" s="26">
        <f t="shared" si="5"/>
        <v>187</v>
      </c>
      <c r="M84" s="20">
        <f t="shared" si="4"/>
        <v>756</v>
      </c>
    </row>
    <row r="85" spans="1:13">
      <c r="A85" s="21">
        <v>79</v>
      </c>
      <c r="B85" s="21"/>
      <c r="C85" s="21"/>
      <c r="D85" s="21">
        <v>4</v>
      </c>
      <c r="E85" s="21">
        <v>0</v>
      </c>
      <c r="F85" s="20">
        <v>-121</v>
      </c>
      <c r="G85" s="21">
        <v>3</v>
      </c>
      <c r="H85" s="30">
        <v>107</v>
      </c>
      <c r="I85" s="21">
        <v>1017</v>
      </c>
      <c r="J85" s="21">
        <v>65</v>
      </c>
      <c r="K85" s="26">
        <f t="shared" si="3"/>
        <v>6.78241262683202</v>
      </c>
      <c r="L85" s="26">
        <f t="shared" si="5"/>
        <v>887</v>
      </c>
      <c r="M85" s="20">
        <f t="shared" si="4"/>
        <v>752</v>
      </c>
    </row>
    <row r="86" spans="1:13">
      <c r="A86" s="21">
        <v>80</v>
      </c>
      <c r="B86" s="21"/>
      <c r="C86" s="21"/>
      <c r="D86" s="21"/>
      <c r="E86" s="21">
        <v>1</v>
      </c>
      <c r="F86" s="21"/>
      <c r="G86" s="21">
        <v>0</v>
      </c>
      <c r="H86" s="30">
        <v>108</v>
      </c>
      <c r="I86" s="21">
        <v>886</v>
      </c>
      <c r="J86" s="21">
        <v>65</v>
      </c>
      <c r="K86" s="26">
        <f t="shared" si="3"/>
        <v>8</v>
      </c>
      <c r="L86" s="26">
        <f t="shared" si="5"/>
        <v>366</v>
      </c>
      <c r="M86" s="20">
        <f t="shared" si="4"/>
        <v>756</v>
      </c>
    </row>
    <row r="87" spans="1:13">
      <c r="A87" s="21">
        <v>81</v>
      </c>
      <c r="B87" s="21"/>
      <c r="C87" s="21">
        <v>5</v>
      </c>
      <c r="D87" s="21">
        <v>1</v>
      </c>
      <c r="E87" s="21">
        <v>0</v>
      </c>
      <c r="F87" s="20">
        <v>-108</v>
      </c>
      <c r="G87" s="21">
        <v>3</v>
      </c>
      <c r="H87" s="21">
        <v>156</v>
      </c>
      <c r="I87" s="21">
        <v>123</v>
      </c>
      <c r="J87" s="21">
        <v>8</v>
      </c>
      <c r="K87" s="26">
        <f t="shared" si="3"/>
        <v>81.8691588785047</v>
      </c>
      <c r="L87" s="26">
        <f t="shared" si="5"/>
        <v>107</v>
      </c>
      <c r="M87" s="20">
        <f t="shared" si="4"/>
        <v>1095</v>
      </c>
    </row>
    <row r="88" spans="1:13">
      <c r="A88" s="21">
        <v>82</v>
      </c>
      <c r="B88" s="21"/>
      <c r="C88" s="21"/>
      <c r="D88" s="21"/>
      <c r="E88" s="21">
        <v>1</v>
      </c>
      <c r="F88" s="21"/>
      <c r="G88" s="21">
        <v>0</v>
      </c>
      <c r="H88" s="21">
        <v>157</v>
      </c>
      <c r="I88" s="21">
        <v>106</v>
      </c>
      <c r="J88" s="21">
        <v>8</v>
      </c>
      <c r="K88" s="26">
        <f t="shared" si="3"/>
        <v>97.6888888888889</v>
      </c>
      <c r="L88" s="26">
        <f t="shared" si="5"/>
        <v>42</v>
      </c>
      <c r="M88" s="20">
        <f t="shared" si="4"/>
        <v>1099</v>
      </c>
    </row>
    <row r="89" spans="1:13">
      <c r="A89" s="21">
        <v>83</v>
      </c>
      <c r="B89" s="21"/>
      <c r="C89" s="21"/>
      <c r="D89" s="21">
        <v>2</v>
      </c>
      <c r="E89" s="21">
        <v>0</v>
      </c>
      <c r="F89" s="20">
        <v>-111</v>
      </c>
      <c r="G89" s="21">
        <v>3</v>
      </c>
      <c r="H89" s="21">
        <v>156</v>
      </c>
      <c r="I89" s="21">
        <v>254</v>
      </c>
      <c r="J89" s="21">
        <v>16</v>
      </c>
      <c r="K89" s="26">
        <f t="shared" si="3"/>
        <v>39.4594594594595</v>
      </c>
      <c r="L89" s="26">
        <f t="shared" si="5"/>
        <v>222</v>
      </c>
      <c r="M89" s="20">
        <f t="shared" si="4"/>
        <v>1095</v>
      </c>
    </row>
    <row r="90" spans="1:13">
      <c r="A90" s="21">
        <v>84</v>
      </c>
      <c r="B90" s="21"/>
      <c r="C90" s="21"/>
      <c r="D90" s="21"/>
      <c r="E90" s="21">
        <v>1</v>
      </c>
      <c r="F90" s="21"/>
      <c r="G90" s="21">
        <v>0</v>
      </c>
      <c r="H90" s="21">
        <v>157</v>
      </c>
      <c r="I90" s="21">
        <v>221</v>
      </c>
      <c r="J90" s="21">
        <v>16</v>
      </c>
      <c r="K90" s="26">
        <f t="shared" si="3"/>
        <v>46.5185185185185</v>
      </c>
      <c r="L90" s="26">
        <f t="shared" si="5"/>
        <v>93</v>
      </c>
      <c r="M90" s="20">
        <f t="shared" si="4"/>
        <v>1099</v>
      </c>
    </row>
    <row r="91" spans="1:13">
      <c r="A91" s="21">
        <v>85</v>
      </c>
      <c r="B91" s="21"/>
      <c r="C91" s="21"/>
      <c r="D91" s="21">
        <v>3</v>
      </c>
      <c r="E91" s="21">
        <v>0</v>
      </c>
      <c r="F91" s="20">
        <v>-115</v>
      </c>
      <c r="G91" s="21">
        <v>3</v>
      </c>
      <c r="H91" s="21">
        <v>156</v>
      </c>
      <c r="I91" s="21">
        <v>508</v>
      </c>
      <c r="J91" s="21">
        <v>32</v>
      </c>
      <c r="K91" s="26">
        <f t="shared" si="3"/>
        <v>19.7297297297297</v>
      </c>
      <c r="L91" s="26">
        <f t="shared" si="5"/>
        <v>444</v>
      </c>
      <c r="M91" s="20">
        <f t="shared" si="4"/>
        <v>1095</v>
      </c>
    </row>
    <row r="92" spans="1:13">
      <c r="A92" s="21">
        <v>86</v>
      </c>
      <c r="B92" s="21"/>
      <c r="C92" s="21"/>
      <c r="D92" s="21"/>
      <c r="E92" s="21">
        <v>1</v>
      </c>
      <c r="F92" s="21"/>
      <c r="G92" s="21">
        <v>0</v>
      </c>
      <c r="H92" s="21">
        <v>157</v>
      </c>
      <c r="I92" s="21">
        <v>443</v>
      </c>
      <c r="J92" s="21">
        <v>32</v>
      </c>
      <c r="K92" s="26">
        <f t="shared" si="3"/>
        <v>23.197889182058</v>
      </c>
      <c r="L92" s="26">
        <f t="shared" si="5"/>
        <v>187</v>
      </c>
      <c r="M92" s="20">
        <f t="shared" si="4"/>
        <v>1099</v>
      </c>
    </row>
    <row r="93" spans="1:13">
      <c r="A93" s="21">
        <v>87</v>
      </c>
      <c r="B93" s="21"/>
      <c r="C93" s="21"/>
      <c r="D93" s="21">
        <v>4</v>
      </c>
      <c r="E93" s="21">
        <v>0</v>
      </c>
      <c r="F93" s="20">
        <v>-118</v>
      </c>
      <c r="G93" s="21">
        <v>3</v>
      </c>
      <c r="H93" s="21">
        <v>156</v>
      </c>
      <c r="I93" s="21">
        <v>1017</v>
      </c>
      <c r="J93" s="21">
        <v>65</v>
      </c>
      <c r="K93" s="26">
        <f t="shared" si="3"/>
        <v>9.87598647125141</v>
      </c>
      <c r="L93" s="26">
        <f t="shared" si="5"/>
        <v>887</v>
      </c>
      <c r="M93" s="20">
        <f t="shared" si="4"/>
        <v>1095</v>
      </c>
    </row>
    <row r="94" spans="1:13">
      <c r="A94" s="21">
        <v>88</v>
      </c>
      <c r="B94" s="21"/>
      <c r="C94" s="21"/>
      <c r="D94" s="21"/>
      <c r="E94" s="21">
        <v>1</v>
      </c>
      <c r="F94" s="21"/>
      <c r="G94" s="21">
        <v>0</v>
      </c>
      <c r="H94" s="21">
        <v>157</v>
      </c>
      <c r="I94" s="21">
        <v>886</v>
      </c>
      <c r="J94" s="21">
        <v>65</v>
      </c>
      <c r="K94" s="26">
        <f t="shared" si="3"/>
        <v>11.6296296296296</v>
      </c>
      <c r="L94" s="26">
        <f t="shared" si="5"/>
        <v>366</v>
      </c>
      <c r="M94" s="20">
        <f t="shared" si="4"/>
        <v>1099</v>
      </c>
    </row>
    <row r="95" spans="1:13">
      <c r="A95" s="21">
        <v>89</v>
      </c>
      <c r="B95" s="21"/>
      <c r="C95" s="21">
        <v>6</v>
      </c>
      <c r="D95" s="21">
        <v>1</v>
      </c>
      <c r="E95" s="21">
        <v>0</v>
      </c>
      <c r="F95" s="20">
        <v>-104</v>
      </c>
      <c r="G95" s="21">
        <v>3</v>
      </c>
      <c r="H95" s="21">
        <v>191</v>
      </c>
      <c r="I95" s="21">
        <v>123</v>
      </c>
      <c r="J95" s="21">
        <v>8</v>
      </c>
      <c r="K95" s="26">
        <f t="shared" si="3"/>
        <v>100.18691588785</v>
      </c>
      <c r="L95" s="26">
        <f t="shared" si="5"/>
        <v>107</v>
      </c>
      <c r="M95" s="20">
        <f t="shared" si="4"/>
        <v>1340</v>
      </c>
    </row>
    <row r="96" spans="1:13">
      <c r="A96" s="21">
        <v>90</v>
      </c>
      <c r="B96" s="21"/>
      <c r="C96" s="21"/>
      <c r="D96" s="21"/>
      <c r="E96" s="21">
        <v>1</v>
      </c>
      <c r="F96" s="21"/>
      <c r="G96" s="21">
        <v>0</v>
      </c>
      <c r="H96" s="21">
        <v>192</v>
      </c>
      <c r="I96" s="21">
        <v>106</v>
      </c>
      <c r="J96" s="21">
        <v>8</v>
      </c>
      <c r="K96" s="26">
        <f t="shared" si="3"/>
        <v>119.466666666667</v>
      </c>
      <c r="L96" s="26">
        <f t="shared" si="5"/>
        <v>42</v>
      </c>
      <c r="M96" s="20">
        <f t="shared" si="4"/>
        <v>1344</v>
      </c>
    </row>
    <row r="97" spans="1:13">
      <c r="A97" s="21">
        <v>91</v>
      </c>
      <c r="B97" s="21"/>
      <c r="C97" s="21"/>
      <c r="D97" s="21">
        <v>2</v>
      </c>
      <c r="E97" s="21">
        <v>0</v>
      </c>
      <c r="F97" s="20">
        <v>-107</v>
      </c>
      <c r="G97" s="21">
        <v>3</v>
      </c>
      <c r="H97" s="21">
        <v>191</v>
      </c>
      <c r="I97" s="21">
        <v>254</v>
      </c>
      <c r="J97" s="21">
        <v>16</v>
      </c>
      <c r="K97" s="26">
        <f t="shared" si="3"/>
        <v>48.2882882882883</v>
      </c>
      <c r="L97" s="26">
        <f t="shared" si="5"/>
        <v>222</v>
      </c>
      <c r="M97" s="20">
        <f t="shared" si="4"/>
        <v>1340</v>
      </c>
    </row>
    <row r="98" spans="1:13">
      <c r="A98" s="21">
        <v>92</v>
      </c>
      <c r="B98" s="21"/>
      <c r="C98" s="21"/>
      <c r="D98" s="21"/>
      <c r="E98" s="21">
        <v>1</v>
      </c>
      <c r="F98" s="21"/>
      <c r="G98" s="21">
        <v>0</v>
      </c>
      <c r="H98" s="21">
        <v>192</v>
      </c>
      <c r="I98" s="21">
        <v>221</v>
      </c>
      <c r="J98" s="21">
        <v>16</v>
      </c>
      <c r="K98" s="26">
        <f t="shared" si="3"/>
        <v>56.8888888888889</v>
      </c>
      <c r="L98" s="26">
        <f t="shared" si="5"/>
        <v>93</v>
      </c>
      <c r="M98" s="20">
        <f t="shared" si="4"/>
        <v>1344</v>
      </c>
    </row>
    <row r="99" spans="1:13">
      <c r="A99" s="21">
        <v>93</v>
      </c>
      <c r="B99" s="21"/>
      <c r="C99" s="21"/>
      <c r="D99" s="21">
        <v>3</v>
      </c>
      <c r="E99" s="21">
        <v>0</v>
      </c>
      <c r="F99" s="20">
        <v>-111</v>
      </c>
      <c r="G99" s="21">
        <v>3</v>
      </c>
      <c r="H99" s="21">
        <v>191</v>
      </c>
      <c r="I99" s="21">
        <v>508</v>
      </c>
      <c r="J99" s="21">
        <v>32</v>
      </c>
      <c r="K99" s="26">
        <f t="shared" si="3"/>
        <v>24.1441441441441</v>
      </c>
      <c r="L99" s="26">
        <f t="shared" si="5"/>
        <v>444</v>
      </c>
      <c r="M99" s="20">
        <f t="shared" si="4"/>
        <v>1340</v>
      </c>
    </row>
    <row r="100" spans="1:13">
      <c r="A100" s="21">
        <v>94</v>
      </c>
      <c r="B100" s="21"/>
      <c r="C100" s="21"/>
      <c r="D100" s="21"/>
      <c r="E100" s="21">
        <v>1</v>
      </c>
      <c r="F100" s="21"/>
      <c r="G100" s="21">
        <v>0</v>
      </c>
      <c r="H100" s="21">
        <v>192</v>
      </c>
      <c r="I100" s="21">
        <v>443</v>
      </c>
      <c r="J100" s="21">
        <v>32</v>
      </c>
      <c r="K100" s="26">
        <f t="shared" si="3"/>
        <v>28.3693931398417</v>
      </c>
      <c r="L100" s="26">
        <f t="shared" si="5"/>
        <v>187</v>
      </c>
      <c r="M100" s="20">
        <f t="shared" si="4"/>
        <v>1344</v>
      </c>
    </row>
    <row r="101" spans="1:13">
      <c r="A101" s="21">
        <v>95</v>
      </c>
      <c r="B101" s="21"/>
      <c r="C101" s="21"/>
      <c r="D101" s="21">
        <v>4</v>
      </c>
      <c r="E101" s="21">
        <v>0</v>
      </c>
      <c r="F101" s="20">
        <v>-113</v>
      </c>
      <c r="G101" s="21">
        <v>3</v>
      </c>
      <c r="H101" s="21">
        <v>191</v>
      </c>
      <c r="I101" s="21">
        <v>1017</v>
      </c>
      <c r="J101" s="21">
        <v>65</v>
      </c>
      <c r="K101" s="26">
        <f t="shared" si="3"/>
        <v>12.0856820744081</v>
      </c>
      <c r="L101" s="26">
        <f t="shared" si="5"/>
        <v>887</v>
      </c>
      <c r="M101" s="20">
        <f t="shared" si="4"/>
        <v>1340</v>
      </c>
    </row>
    <row r="102" spans="1:13">
      <c r="A102" s="21">
        <v>96</v>
      </c>
      <c r="B102" s="21"/>
      <c r="C102" s="21"/>
      <c r="D102" s="21"/>
      <c r="E102" s="21">
        <v>1</v>
      </c>
      <c r="F102" s="21"/>
      <c r="G102" s="21">
        <v>0</v>
      </c>
      <c r="H102" s="21">
        <v>192</v>
      </c>
      <c r="I102" s="21">
        <v>886</v>
      </c>
      <c r="J102" s="21">
        <v>65</v>
      </c>
      <c r="K102" s="26">
        <f t="shared" si="3"/>
        <v>14.2222222222222</v>
      </c>
      <c r="L102" s="26">
        <f t="shared" si="5"/>
        <v>366</v>
      </c>
      <c r="M102" s="20">
        <f t="shared" si="4"/>
        <v>1344</v>
      </c>
    </row>
    <row r="103" spans="1:13">
      <c r="A103" s="21">
        <v>97</v>
      </c>
      <c r="B103" s="21">
        <v>2</v>
      </c>
      <c r="C103" s="21">
        <v>0</v>
      </c>
      <c r="D103" s="21">
        <v>1</v>
      </c>
      <c r="E103" s="21">
        <v>0</v>
      </c>
      <c r="F103" s="20">
        <v>-126</v>
      </c>
      <c r="G103" s="21">
        <v>3</v>
      </c>
      <c r="H103" s="21">
        <v>6</v>
      </c>
      <c r="I103" s="21">
        <v>246</v>
      </c>
      <c r="J103" s="21">
        <v>16</v>
      </c>
      <c r="K103" s="26">
        <f t="shared" si="3"/>
        <v>1.68224299065421</v>
      </c>
      <c r="L103" s="26">
        <f t="shared" si="5"/>
        <v>428</v>
      </c>
      <c r="M103" s="20">
        <f t="shared" si="4"/>
        <v>45</v>
      </c>
    </row>
    <row r="104" spans="1:13">
      <c r="A104" s="21">
        <v>98</v>
      </c>
      <c r="B104" s="21"/>
      <c r="C104" s="21"/>
      <c r="D104" s="21"/>
      <c r="E104" s="21">
        <v>1</v>
      </c>
      <c r="F104" s="21"/>
      <c r="G104" s="21">
        <v>0</v>
      </c>
      <c r="H104" s="21">
        <v>7</v>
      </c>
      <c r="I104" s="21">
        <v>213</v>
      </c>
      <c r="J104" s="21">
        <v>16</v>
      </c>
      <c r="K104" s="26">
        <f t="shared" si="3"/>
        <v>2.16574585635359</v>
      </c>
      <c r="L104" s="26">
        <f t="shared" si="5"/>
        <v>266</v>
      </c>
      <c r="M104" s="20">
        <f t="shared" si="4"/>
        <v>49</v>
      </c>
    </row>
    <row r="105" spans="1:13">
      <c r="A105" s="21">
        <v>99</v>
      </c>
      <c r="B105" s="21"/>
      <c r="C105" s="21"/>
      <c r="D105" s="21">
        <v>2</v>
      </c>
      <c r="E105" s="21">
        <v>0</v>
      </c>
      <c r="F105" s="20">
        <v>-130</v>
      </c>
      <c r="G105" s="21">
        <v>3</v>
      </c>
      <c r="H105" s="21">
        <v>6</v>
      </c>
      <c r="I105" s="21">
        <v>508</v>
      </c>
      <c r="J105" s="21">
        <v>32</v>
      </c>
      <c r="K105" s="26">
        <f t="shared" si="3"/>
        <v>0.810810810810811</v>
      </c>
      <c r="L105" s="26">
        <f t="shared" si="5"/>
        <v>888</v>
      </c>
      <c r="M105" s="20">
        <f t="shared" si="4"/>
        <v>45</v>
      </c>
    </row>
    <row r="106" spans="1:13">
      <c r="A106" s="21">
        <v>100</v>
      </c>
      <c r="B106" s="21"/>
      <c r="C106" s="21"/>
      <c r="D106" s="21"/>
      <c r="E106" s="21">
        <v>1</v>
      </c>
      <c r="F106" s="21"/>
      <c r="G106" s="21">
        <v>0</v>
      </c>
      <c r="H106" s="21">
        <v>7</v>
      </c>
      <c r="I106" s="21">
        <v>443</v>
      </c>
      <c r="J106" s="21">
        <v>32</v>
      </c>
      <c r="K106" s="26">
        <f t="shared" si="3"/>
        <v>1.03430079155673</v>
      </c>
      <c r="L106" s="26">
        <f t="shared" si="5"/>
        <v>566</v>
      </c>
      <c r="M106" s="20">
        <f t="shared" si="4"/>
        <v>49</v>
      </c>
    </row>
    <row r="107" spans="1:13">
      <c r="A107" s="21">
        <v>101</v>
      </c>
      <c r="B107" s="21"/>
      <c r="C107" s="21"/>
      <c r="D107" s="21">
        <v>3</v>
      </c>
      <c r="E107" s="21">
        <v>0</v>
      </c>
      <c r="F107" s="20">
        <v>-132</v>
      </c>
      <c r="G107" s="21">
        <v>3</v>
      </c>
      <c r="H107" s="21">
        <v>6</v>
      </c>
      <c r="I107" s="21">
        <v>1016</v>
      </c>
      <c r="J107" s="21">
        <v>65</v>
      </c>
      <c r="K107" s="26">
        <f t="shared" si="3"/>
        <v>0.406320541760722</v>
      </c>
      <c r="L107" s="26">
        <f t="shared" si="5"/>
        <v>1772</v>
      </c>
      <c r="M107" s="20">
        <f t="shared" si="4"/>
        <v>45</v>
      </c>
    </row>
    <row r="108" spans="1:13">
      <c r="A108" s="21">
        <v>102</v>
      </c>
      <c r="B108" s="21"/>
      <c r="C108" s="21"/>
      <c r="D108" s="21"/>
      <c r="E108" s="21">
        <v>1</v>
      </c>
      <c r="F108" s="21"/>
      <c r="G108" s="21">
        <v>0</v>
      </c>
      <c r="H108" s="21">
        <v>7</v>
      </c>
      <c r="I108" s="21">
        <v>885</v>
      </c>
      <c r="J108" s="21">
        <v>65</v>
      </c>
      <c r="K108" s="26">
        <f t="shared" si="3"/>
        <v>0.519205298013245</v>
      </c>
      <c r="L108" s="26">
        <f t="shared" si="5"/>
        <v>1120</v>
      </c>
      <c r="M108" s="20">
        <f t="shared" si="4"/>
        <v>49</v>
      </c>
    </row>
    <row r="109" spans="1:13">
      <c r="A109" s="21">
        <v>103</v>
      </c>
      <c r="B109" s="21"/>
      <c r="C109" s="21"/>
      <c r="D109" s="21">
        <v>4</v>
      </c>
      <c r="E109" s="21">
        <v>0</v>
      </c>
      <c r="F109" s="20">
        <v>-135</v>
      </c>
      <c r="G109" s="21">
        <v>3</v>
      </c>
      <c r="H109" s="21">
        <v>6</v>
      </c>
      <c r="I109" s="21">
        <v>2033</v>
      </c>
      <c r="J109" s="21">
        <v>131</v>
      </c>
      <c r="K109" s="26">
        <f t="shared" si="3"/>
        <v>0.203274985883682</v>
      </c>
      <c r="L109" s="26">
        <f t="shared" si="5"/>
        <v>3542</v>
      </c>
      <c r="M109" s="20">
        <f t="shared" si="4"/>
        <v>45</v>
      </c>
    </row>
    <row r="110" spans="1:13">
      <c r="A110" s="21">
        <v>104</v>
      </c>
      <c r="B110" s="21"/>
      <c r="C110" s="21"/>
      <c r="D110" s="21"/>
      <c r="E110" s="21">
        <v>1</v>
      </c>
      <c r="F110" s="21"/>
      <c r="G110" s="21">
        <v>0</v>
      </c>
      <c r="H110" s="21">
        <v>7</v>
      </c>
      <c r="I110" s="21">
        <v>1771</v>
      </c>
      <c r="J110" s="21">
        <v>131</v>
      </c>
      <c r="K110" s="26">
        <f t="shared" si="3"/>
        <v>0.259774685222001</v>
      </c>
      <c r="L110" s="26">
        <f t="shared" si="5"/>
        <v>2232</v>
      </c>
      <c r="M110" s="20">
        <f t="shared" si="4"/>
        <v>49</v>
      </c>
    </row>
    <row r="111" spans="1:13">
      <c r="A111" s="21">
        <v>105</v>
      </c>
      <c r="B111" s="21"/>
      <c r="C111" s="21">
        <v>1</v>
      </c>
      <c r="D111" s="21">
        <v>1</v>
      </c>
      <c r="E111" s="21">
        <v>0</v>
      </c>
      <c r="F111" s="20">
        <v>-123</v>
      </c>
      <c r="G111" s="21">
        <v>3</v>
      </c>
      <c r="H111" s="21">
        <v>14</v>
      </c>
      <c r="I111" s="21">
        <v>246</v>
      </c>
      <c r="J111" s="21">
        <v>16</v>
      </c>
      <c r="K111" s="26">
        <f t="shared" si="3"/>
        <v>3.77570093457944</v>
      </c>
      <c r="L111" s="26">
        <f t="shared" si="5"/>
        <v>214</v>
      </c>
      <c r="M111" s="20">
        <f t="shared" si="4"/>
        <v>101</v>
      </c>
    </row>
    <row r="112" spans="1:13">
      <c r="A112" s="21">
        <v>106</v>
      </c>
      <c r="B112" s="21"/>
      <c r="C112" s="21"/>
      <c r="D112" s="21"/>
      <c r="E112" s="21">
        <v>1</v>
      </c>
      <c r="F112" s="21"/>
      <c r="G112" s="21">
        <v>0</v>
      </c>
      <c r="H112" s="21">
        <v>15</v>
      </c>
      <c r="I112" s="21">
        <v>213</v>
      </c>
      <c r="J112" s="21">
        <v>16</v>
      </c>
      <c r="K112" s="26">
        <f t="shared" si="3"/>
        <v>4.64088397790055</v>
      </c>
      <c r="L112" s="26">
        <f t="shared" si="5"/>
        <v>133</v>
      </c>
      <c r="M112" s="20">
        <f t="shared" si="4"/>
        <v>105</v>
      </c>
    </row>
    <row r="113" spans="1:13">
      <c r="A113" s="21">
        <v>107</v>
      </c>
      <c r="B113" s="21"/>
      <c r="C113" s="21"/>
      <c r="D113" s="21">
        <v>2</v>
      </c>
      <c r="E113" s="21">
        <v>0</v>
      </c>
      <c r="F113" s="20">
        <v>-127</v>
      </c>
      <c r="G113" s="21">
        <v>3</v>
      </c>
      <c r="H113" s="21">
        <v>14</v>
      </c>
      <c r="I113" s="21">
        <v>508</v>
      </c>
      <c r="J113" s="21">
        <v>32</v>
      </c>
      <c r="K113" s="26">
        <f t="shared" si="3"/>
        <v>1.81981981981982</v>
      </c>
      <c r="L113" s="26">
        <f t="shared" si="5"/>
        <v>444</v>
      </c>
      <c r="M113" s="20">
        <f t="shared" si="4"/>
        <v>101</v>
      </c>
    </row>
    <row r="114" spans="1:13">
      <c r="A114" s="21">
        <v>108</v>
      </c>
      <c r="B114" s="21"/>
      <c r="C114" s="21"/>
      <c r="D114" s="21"/>
      <c r="E114" s="21">
        <v>1</v>
      </c>
      <c r="F114" s="21"/>
      <c r="G114" s="21">
        <v>0</v>
      </c>
      <c r="H114" s="21">
        <v>15</v>
      </c>
      <c r="I114" s="21">
        <v>443</v>
      </c>
      <c r="J114" s="21">
        <v>32</v>
      </c>
      <c r="K114" s="26">
        <f t="shared" si="3"/>
        <v>2.21635883905013</v>
      </c>
      <c r="L114" s="26">
        <f t="shared" si="5"/>
        <v>283</v>
      </c>
      <c r="M114" s="20">
        <f t="shared" si="4"/>
        <v>105</v>
      </c>
    </row>
    <row r="115" spans="1:13">
      <c r="A115" s="21">
        <v>109</v>
      </c>
      <c r="B115" s="21"/>
      <c r="C115" s="21"/>
      <c r="D115" s="21">
        <v>3</v>
      </c>
      <c r="E115" s="21">
        <v>0</v>
      </c>
      <c r="F115" s="20">
        <v>-130</v>
      </c>
      <c r="G115" s="21">
        <v>3</v>
      </c>
      <c r="H115" s="21">
        <v>14</v>
      </c>
      <c r="I115" s="21">
        <v>1016</v>
      </c>
      <c r="J115" s="21">
        <v>65</v>
      </c>
      <c r="K115" s="26">
        <f t="shared" si="3"/>
        <v>0.91196388261851</v>
      </c>
      <c r="L115" s="26">
        <f t="shared" si="5"/>
        <v>886</v>
      </c>
      <c r="M115" s="20">
        <f t="shared" si="4"/>
        <v>101</v>
      </c>
    </row>
    <row r="116" spans="1:13">
      <c r="A116" s="21">
        <v>110</v>
      </c>
      <c r="B116" s="21"/>
      <c r="C116" s="21"/>
      <c r="D116" s="21"/>
      <c r="E116" s="21">
        <v>1</v>
      </c>
      <c r="F116" s="21"/>
      <c r="G116" s="21">
        <v>0</v>
      </c>
      <c r="H116" s="21">
        <v>15</v>
      </c>
      <c r="I116" s="21">
        <v>885</v>
      </c>
      <c r="J116" s="21">
        <v>65</v>
      </c>
      <c r="K116" s="26">
        <f t="shared" si="3"/>
        <v>1.11258278145695</v>
      </c>
      <c r="L116" s="26">
        <f t="shared" si="5"/>
        <v>560</v>
      </c>
      <c r="M116" s="20">
        <f t="shared" si="4"/>
        <v>105</v>
      </c>
    </row>
    <row r="117" spans="1:13">
      <c r="A117" s="21">
        <v>111</v>
      </c>
      <c r="B117" s="21"/>
      <c r="C117" s="21"/>
      <c r="D117" s="21">
        <v>4</v>
      </c>
      <c r="E117" s="21">
        <v>0</v>
      </c>
      <c r="F117" s="20">
        <v>-132</v>
      </c>
      <c r="G117" s="21">
        <v>3</v>
      </c>
      <c r="H117" s="21">
        <v>14</v>
      </c>
      <c r="I117" s="21">
        <v>2033</v>
      </c>
      <c r="J117" s="21">
        <v>131</v>
      </c>
      <c r="K117" s="26">
        <f t="shared" si="3"/>
        <v>0.456239412761152</v>
      </c>
      <c r="L117" s="26">
        <f t="shared" si="5"/>
        <v>1771</v>
      </c>
      <c r="M117" s="20">
        <f t="shared" si="4"/>
        <v>101</v>
      </c>
    </row>
    <row r="118" spans="1:13">
      <c r="A118" s="21">
        <v>112</v>
      </c>
      <c r="B118" s="21"/>
      <c r="C118" s="21"/>
      <c r="D118" s="21"/>
      <c r="E118" s="21">
        <v>1</v>
      </c>
      <c r="F118" s="21"/>
      <c r="G118" s="21">
        <v>0</v>
      </c>
      <c r="H118" s="21">
        <v>15</v>
      </c>
      <c r="I118" s="21">
        <v>1771</v>
      </c>
      <c r="J118" s="21">
        <v>131</v>
      </c>
      <c r="K118" s="26">
        <f t="shared" si="3"/>
        <v>0.556660039761431</v>
      </c>
      <c r="L118" s="26">
        <f t="shared" si="5"/>
        <v>1116</v>
      </c>
      <c r="M118" s="20">
        <f t="shared" si="4"/>
        <v>105</v>
      </c>
    </row>
    <row r="119" spans="1:13">
      <c r="A119" s="21">
        <v>113</v>
      </c>
      <c r="B119" s="21"/>
      <c r="C119" s="21">
        <v>2</v>
      </c>
      <c r="D119" s="21">
        <v>1</v>
      </c>
      <c r="E119" s="21">
        <v>0</v>
      </c>
      <c r="F119" s="20">
        <v>-120</v>
      </c>
      <c r="G119" s="21">
        <v>3</v>
      </c>
      <c r="H119" s="21">
        <v>30</v>
      </c>
      <c r="I119" s="21">
        <v>246</v>
      </c>
      <c r="J119" s="21">
        <v>16</v>
      </c>
      <c r="K119" s="26">
        <f t="shared" si="3"/>
        <v>7.96261682242991</v>
      </c>
      <c r="L119" s="26">
        <f t="shared" si="5"/>
        <v>214</v>
      </c>
      <c r="M119" s="20">
        <f t="shared" si="4"/>
        <v>213</v>
      </c>
    </row>
    <row r="120" spans="1:13">
      <c r="A120" s="21">
        <v>114</v>
      </c>
      <c r="B120" s="21"/>
      <c r="C120" s="21"/>
      <c r="D120" s="21"/>
      <c r="E120" s="21">
        <v>1</v>
      </c>
      <c r="F120" s="21"/>
      <c r="G120" s="21">
        <v>0</v>
      </c>
      <c r="H120" s="21">
        <v>31</v>
      </c>
      <c r="I120" s="21">
        <v>213</v>
      </c>
      <c r="J120" s="21">
        <v>16</v>
      </c>
      <c r="K120" s="26">
        <f t="shared" si="3"/>
        <v>9.59116022099447</v>
      </c>
      <c r="L120" s="26">
        <f t="shared" si="5"/>
        <v>101</v>
      </c>
      <c r="M120" s="20">
        <f t="shared" si="4"/>
        <v>217</v>
      </c>
    </row>
    <row r="121" spans="1:13">
      <c r="A121" s="21">
        <v>115</v>
      </c>
      <c r="B121" s="21"/>
      <c r="C121" s="21"/>
      <c r="D121" s="21">
        <v>2</v>
      </c>
      <c r="E121" s="21">
        <v>0</v>
      </c>
      <c r="F121" s="20">
        <v>-124</v>
      </c>
      <c r="G121" s="21">
        <v>3</v>
      </c>
      <c r="H121" s="21">
        <v>30</v>
      </c>
      <c r="I121" s="21">
        <v>508</v>
      </c>
      <c r="J121" s="21">
        <v>32</v>
      </c>
      <c r="K121" s="26">
        <f t="shared" si="3"/>
        <v>3.83783783783784</v>
      </c>
      <c r="L121" s="26">
        <f t="shared" si="5"/>
        <v>444</v>
      </c>
      <c r="M121" s="20">
        <f t="shared" si="4"/>
        <v>213</v>
      </c>
    </row>
    <row r="122" spans="1:13">
      <c r="A122" s="21">
        <v>116</v>
      </c>
      <c r="B122" s="21"/>
      <c r="C122" s="21"/>
      <c r="D122" s="21"/>
      <c r="E122" s="21">
        <v>1</v>
      </c>
      <c r="F122" s="21"/>
      <c r="G122" s="21">
        <v>0</v>
      </c>
      <c r="H122" s="21">
        <v>31</v>
      </c>
      <c r="I122" s="21">
        <v>443</v>
      </c>
      <c r="J122" s="21">
        <v>32</v>
      </c>
      <c r="K122" s="26">
        <f t="shared" si="3"/>
        <v>4.58047493403694</v>
      </c>
      <c r="L122" s="26">
        <f t="shared" si="5"/>
        <v>219</v>
      </c>
      <c r="M122" s="20">
        <f t="shared" si="4"/>
        <v>217</v>
      </c>
    </row>
    <row r="123" spans="1:13">
      <c r="A123" s="21">
        <v>117</v>
      </c>
      <c r="B123" s="21"/>
      <c r="C123" s="21"/>
      <c r="D123" s="21">
        <v>3</v>
      </c>
      <c r="E123" s="21">
        <v>0</v>
      </c>
      <c r="F123" s="20">
        <v>-126</v>
      </c>
      <c r="G123" s="21">
        <v>3</v>
      </c>
      <c r="H123" s="21">
        <v>30</v>
      </c>
      <c r="I123" s="21">
        <v>1016</v>
      </c>
      <c r="J123" s="21">
        <v>65</v>
      </c>
      <c r="K123" s="26">
        <f t="shared" si="3"/>
        <v>1.92325056433409</v>
      </c>
      <c r="L123" s="26">
        <f t="shared" si="5"/>
        <v>886</v>
      </c>
      <c r="M123" s="20">
        <f t="shared" si="4"/>
        <v>213</v>
      </c>
    </row>
    <row r="124" spans="1:13">
      <c r="A124" s="21">
        <v>118</v>
      </c>
      <c r="B124" s="21"/>
      <c r="C124" s="21"/>
      <c r="D124" s="21"/>
      <c r="E124" s="21">
        <v>1</v>
      </c>
      <c r="F124" s="21"/>
      <c r="G124" s="21">
        <v>0</v>
      </c>
      <c r="H124" s="21">
        <v>31</v>
      </c>
      <c r="I124" s="21">
        <v>885</v>
      </c>
      <c r="J124" s="21">
        <v>65</v>
      </c>
      <c r="K124" s="26">
        <f t="shared" si="3"/>
        <v>2.29933774834437</v>
      </c>
      <c r="L124" s="26">
        <f t="shared" si="5"/>
        <v>430</v>
      </c>
      <c r="M124" s="20">
        <f t="shared" si="4"/>
        <v>217</v>
      </c>
    </row>
    <row r="125" spans="1:13">
      <c r="A125" s="21">
        <v>119</v>
      </c>
      <c r="B125" s="21"/>
      <c r="C125" s="21"/>
      <c r="D125" s="21">
        <v>4</v>
      </c>
      <c r="E125" s="21">
        <v>0</v>
      </c>
      <c r="F125" s="20">
        <v>-129</v>
      </c>
      <c r="G125" s="21">
        <v>3</v>
      </c>
      <c r="H125" s="21">
        <v>30</v>
      </c>
      <c r="I125" s="21">
        <v>2033</v>
      </c>
      <c r="J125" s="21">
        <v>131</v>
      </c>
      <c r="K125" s="26">
        <f t="shared" si="3"/>
        <v>0.962168266516093</v>
      </c>
      <c r="L125" s="26">
        <f t="shared" si="5"/>
        <v>1771</v>
      </c>
      <c r="M125" s="20">
        <f t="shared" si="4"/>
        <v>213</v>
      </c>
    </row>
    <row r="126" spans="1:13">
      <c r="A126" s="21">
        <v>120</v>
      </c>
      <c r="B126" s="21"/>
      <c r="C126" s="21"/>
      <c r="D126" s="21"/>
      <c r="E126" s="21">
        <v>1</v>
      </c>
      <c r="F126" s="21"/>
      <c r="G126" s="21">
        <v>0</v>
      </c>
      <c r="H126" s="21">
        <v>31</v>
      </c>
      <c r="I126" s="21">
        <v>1771</v>
      </c>
      <c r="J126" s="21">
        <v>131</v>
      </c>
      <c r="K126" s="26">
        <f t="shared" si="3"/>
        <v>1.15043074884029</v>
      </c>
      <c r="L126" s="26">
        <f t="shared" si="5"/>
        <v>854</v>
      </c>
      <c r="M126" s="20">
        <f t="shared" si="4"/>
        <v>217</v>
      </c>
    </row>
    <row r="127" spans="1:13">
      <c r="A127" s="21">
        <v>121</v>
      </c>
      <c r="B127" s="21"/>
      <c r="C127" s="21">
        <v>3</v>
      </c>
      <c r="D127" s="21">
        <v>1</v>
      </c>
      <c r="E127" s="21">
        <v>0</v>
      </c>
      <c r="F127" s="20">
        <v>-117</v>
      </c>
      <c r="G127" s="21">
        <v>3</v>
      </c>
      <c r="H127" s="21">
        <v>41</v>
      </c>
      <c r="I127" s="21">
        <v>246</v>
      </c>
      <c r="J127" s="21">
        <v>16</v>
      </c>
      <c r="K127" s="26">
        <f t="shared" si="3"/>
        <v>10.8411214953271</v>
      </c>
      <c r="L127" s="26">
        <f t="shared" si="5"/>
        <v>214</v>
      </c>
      <c r="M127" s="20">
        <f t="shared" si="4"/>
        <v>290</v>
      </c>
    </row>
    <row r="128" spans="1:13">
      <c r="A128" s="21">
        <v>122</v>
      </c>
      <c r="B128" s="21"/>
      <c r="C128" s="21"/>
      <c r="D128" s="21"/>
      <c r="E128" s="21">
        <v>1</v>
      </c>
      <c r="F128" s="21"/>
      <c r="G128" s="21">
        <v>0</v>
      </c>
      <c r="H128" s="21">
        <v>42</v>
      </c>
      <c r="I128" s="21">
        <v>213</v>
      </c>
      <c r="J128" s="21">
        <v>16</v>
      </c>
      <c r="K128" s="26">
        <f t="shared" si="3"/>
        <v>12.9944751381215</v>
      </c>
      <c r="L128" s="26">
        <f t="shared" si="5"/>
        <v>101</v>
      </c>
      <c r="M128" s="20">
        <f t="shared" si="4"/>
        <v>294</v>
      </c>
    </row>
    <row r="129" spans="1:13">
      <c r="A129" s="21">
        <v>123</v>
      </c>
      <c r="B129" s="21"/>
      <c r="C129" s="21"/>
      <c r="D129" s="21">
        <v>2</v>
      </c>
      <c r="E129" s="21">
        <v>0</v>
      </c>
      <c r="F129" s="20">
        <v>-120</v>
      </c>
      <c r="G129" s="21">
        <v>3</v>
      </c>
      <c r="H129" s="21">
        <v>41</v>
      </c>
      <c r="I129" s="21">
        <v>508</v>
      </c>
      <c r="J129" s="21">
        <v>32</v>
      </c>
      <c r="K129" s="26">
        <f t="shared" si="3"/>
        <v>5.22522522522523</v>
      </c>
      <c r="L129" s="26">
        <f t="shared" si="5"/>
        <v>444</v>
      </c>
      <c r="M129" s="20">
        <f t="shared" si="4"/>
        <v>290</v>
      </c>
    </row>
    <row r="130" spans="1:13">
      <c r="A130" s="21">
        <v>124</v>
      </c>
      <c r="B130" s="21"/>
      <c r="C130" s="21"/>
      <c r="D130" s="21"/>
      <c r="E130" s="21">
        <v>1</v>
      </c>
      <c r="F130" s="21"/>
      <c r="G130" s="21">
        <v>0</v>
      </c>
      <c r="H130" s="21">
        <v>42</v>
      </c>
      <c r="I130" s="21">
        <v>443</v>
      </c>
      <c r="J130" s="21">
        <v>32</v>
      </c>
      <c r="K130" s="26">
        <f t="shared" si="3"/>
        <v>6.20580474934037</v>
      </c>
      <c r="L130" s="26">
        <f t="shared" si="5"/>
        <v>219</v>
      </c>
      <c r="M130" s="20">
        <f t="shared" si="4"/>
        <v>294</v>
      </c>
    </row>
    <row r="131" spans="1:13">
      <c r="A131" s="21">
        <v>125</v>
      </c>
      <c r="B131" s="21"/>
      <c r="C131" s="21"/>
      <c r="D131" s="21">
        <v>3</v>
      </c>
      <c r="E131" s="21">
        <v>0</v>
      </c>
      <c r="F131" s="20">
        <v>-124</v>
      </c>
      <c r="G131" s="21">
        <v>3</v>
      </c>
      <c r="H131" s="21">
        <v>41</v>
      </c>
      <c r="I131" s="21">
        <v>1016</v>
      </c>
      <c r="J131" s="21">
        <v>65</v>
      </c>
      <c r="K131" s="26">
        <f t="shared" si="3"/>
        <v>2.61851015801354</v>
      </c>
      <c r="L131" s="26">
        <f t="shared" si="5"/>
        <v>886</v>
      </c>
      <c r="M131" s="20">
        <f t="shared" si="4"/>
        <v>290</v>
      </c>
    </row>
    <row r="132" spans="1:13">
      <c r="A132" s="21">
        <v>126</v>
      </c>
      <c r="B132" s="21"/>
      <c r="C132" s="21"/>
      <c r="D132" s="21"/>
      <c r="E132" s="21">
        <v>1</v>
      </c>
      <c r="F132" s="21"/>
      <c r="G132" s="21">
        <v>0</v>
      </c>
      <c r="H132" s="21">
        <v>42</v>
      </c>
      <c r="I132" s="21">
        <v>885</v>
      </c>
      <c r="J132" s="21">
        <v>65</v>
      </c>
      <c r="K132" s="26">
        <f t="shared" si="3"/>
        <v>3.11523178807947</v>
      </c>
      <c r="L132" s="26">
        <f t="shared" si="5"/>
        <v>430</v>
      </c>
      <c r="M132" s="20">
        <f t="shared" si="4"/>
        <v>294</v>
      </c>
    </row>
    <row r="133" spans="1:13">
      <c r="A133" s="21">
        <v>127</v>
      </c>
      <c r="B133" s="21"/>
      <c r="C133" s="21"/>
      <c r="D133" s="21">
        <v>4</v>
      </c>
      <c r="E133" s="21">
        <v>0</v>
      </c>
      <c r="F133" s="20">
        <v>-126</v>
      </c>
      <c r="G133" s="21">
        <v>3</v>
      </c>
      <c r="H133" s="21">
        <v>41</v>
      </c>
      <c r="I133" s="21">
        <v>2033</v>
      </c>
      <c r="J133" s="21">
        <v>131</v>
      </c>
      <c r="K133" s="26">
        <f t="shared" si="3"/>
        <v>1.30999435347261</v>
      </c>
      <c r="L133" s="26">
        <f t="shared" si="5"/>
        <v>1771</v>
      </c>
      <c r="M133" s="20">
        <f t="shared" si="4"/>
        <v>290</v>
      </c>
    </row>
    <row r="134" spans="1:13">
      <c r="A134" s="21">
        <v>128</v>
      </c>
      <c r="B134" s="21"/>
      <c r="C134" s="21"/>
      <c r="D134" s="21"/>
      <c r="E134" s="21">
        <v>1</v>
      </c>
      <c r="F134" s="21"/>
      <c r="G134" s="21">
        <v>0</v>
      </c>
      <c r="H134" s="21">
        <v>42</v>
      </c>
      <c r="I134" s="21">
        <v>1771</v>
      </c>
      <c r="J134" s="21">
        <v>131</v>
      </c>
      <c r="K134" s="26">
        <f t="shared" si="3"/>
        <v>1.55864811133201</v>
      </c>
      <c r="L134" s="26">
        <f t="shared" si="5"/>
        <v>854</v>
      </c>
      <c r="M134" s="20">
        <f t="shared" si="4"/>
        <v>294</v>
      </c>
    </row>
    <row r="135" spans="1:13">
      <c r="A135" s="21">
        <v>129</v>
      </c>
      <c r="B135" s="21"/>
      <c r="C135" s="21">
        <v>4</v>
      </c>
      <c r="D135" s="21">
        <v>1</v>
      </c>
      <c r="E135" s="21">
        <v>0</v>
      </c>
      <c r="F135" s="20">
        <v>-114</v>
      </c>
      <c r="G135" s="21">
        <v>3</v>
      </c>
      <c r="H135" s="21">
        <v>72</v>
      </c>
      <c r="I135" s="21">
        <v>246</v>
      </c>
      <c r="J135" s="21">
        <v>16</v>
      </c>
      <c r="K135" s="26">
        <f t="shared" si="3"/>
        <v>18.9532710280374</v>
      </c>
      <c r="L135" s="26">
        <f t="shared" si="5"/>
        <v>214</v>
      </c>
      <c r="M135" s="20">
        <f t="shared" si="4"/>
        <v>507</v>
      </c>
    </row>
    <row r="136" spans="1:13">
      <c r="A136" s="21">
        <v>130</v>
      </c>
      <c r="B136" s="21"/>
      <c r="C136" s="21"/>
      <c r="D136" s="21"/>
      <c r="E136" s="21">
        <v>1</v>
      </c>
      <c r="F136" s="21"/>
      <c r="G136" s="21">
        <v>0</v>
      </c>
      <c r="H136" s="21">
        <v>73</v>
      </c>
      <c r="I136" s="21">
        <v>213</v>
      </c>
      <c r="J136" s="21">
        <v>16</v>
      </c>
      <c r="K136" s="26">
        <f t="shared" ref="K136:K199" si="6">8*(G136+(B$3-1)*H136)/(I136-(10-B$3)*J136)</f>
        <v>22.585635359116</v>
      </c>
      <c r="L136" s="26">
        <f t="shared" si="5"/>
        <v>85</v>
      </c>
      <c r="M136" s="20">
        <f t="shared" ref="M136:M199" si="7">(G136+(B$3-1)*H136)</f>
        <v>511</v>
      </c>
    </row>
    <row r="137" spans="1:13">
      <c r="A137" s="21">
        <v>131</v>
      </c>
      <c r="B137" s="21"/>
      <c r="C137" s="21"/>
      <c r="D137" s="21">
        <v>2</v>
      </c>
      <c r="E137" s="21">
        <v>0</v>
      </c>
      <c r="F137" s="20">
        <v>-117</v>
      </c>
      <c r="G137" s="21">
        <v>3</v>
      </c>
      <c r="H137" s="21">
        <v>72</v>
      </c>
      <c r="I137" s="21">
        <v>508</v>
      </c>
      <c r="J137" s="21">
        <v>32</v>
      </c>
      <c r="K137" s="26">
        <f t="shared" si="6"/>
        <v>9.13513513513514</v>
      </c>
      <c r="L137" s="26">
        <f t="shared" ref="L137:L200" si="8">IF(E137=1,(FLOOR((CEILING($B$2/H137,1)/($B$3-1)),1)*(I137-(10-$B$3)*J137))+(IF(MOD(CEILING($B$2/H137,1),$B$3-1)&gt;0,I137-(10-MOD(CEILING($B$2/H137,1),$B$3-1)-1)*J137,0)),(I137-(10-$B$3)*J137)*(CEILING($B$2/(H137*($B$3-1)+G137),1)))</f>
        <v>444</v>
      </c>
      <c r="M137" s="20">
        <f t="shared" si="7"/>
        <v>507</v>
      </c>
    </row>
    <row r="138" spans="1:13">
      <c r="A138" s="21">
        <v>132</v>
      </c>
      <c r="B138" s="21"/>
      <c r="C138" s="21"/>
      <c r="D138" s="21"/>
      <c r="E138" s="21">
        <v>1</v>
      </c>
      <c r="F138" s="21"/>
      <c r="G138" s="21">
        <v>0</v>
      </c>
      <c r="H138" s="21">
        <v>73</v>
      </c>
      <c r="I138" s="21">
        <v>443</v>
      </c>
      <c r="J138" s="21">
        <v>32</v>
      </c>
      <c r="K138" s="26">
        <f t="shared" si="6"/>
        <v>10.7862796833773</v>
      </c>
      <c r="L138" s="26">
        <f t="shared" si="8"/>
        <v>187</v>
      </c>
      <c r="M138" s="20">
        <f t="shared" si="7"/>
        <v>511</v>
      </c>
    </row>
    <row r="139" spans="1:13">
      <c r="A139" s="21">
        <v>133</v>
      </c>
      <c r="B139" s="21"/>
      <c r="C139" s="21"/>
      <c r="D139" s="21">
        <v>3</v>
      </c>
      <c r="E139" s="21">
        <v>0</v>
      </c>
      <c r="F139" s="20">
        <v>-121</v>
      </c>
      <c r="G139" s="21">
        <v>3</v>
      </c>
      <c r="H139" s="21">
        <v>72</v>
      </c>
      <c r="I139" s="21">
        <v>1016</v>
      </c>
      <c r="J139" s="21">
        <v>65</v>
      </c>
      <c r="K139" s="26">
        <f t="shared" si="6"/>
        <v>4.57787810383747</v>
      </c>
      <c r="L139" s="26">
        <f t="shared" si="8"/>
        <v>886</v>
      </c>
      <c r="M139" s="20">
        <f t="shared" si="7"/>
        <v>507</v>
      </c>
    </row>
    <row r="140" spans="1:13">
      <c r="A140" s="21">
        <v>134</v>
      </c>
      <c r="B140" s="21"/>
      <c r="C140" s="21"/>
      <c r="D140" s="21"/>
      <c r="E140" s="21">
        <v>1</v>
      </c>
      <c r="F140" s="21"/>
      <c r="G140" s="21">
        <v>0</v>
      </c>
      <c r="H140" s="21">
        <v>73</v>
      </c>
      <c r="I140" s="21">
        <v>885</v>
      </c>
      <c r="J140" s="21">
        <v>65</v>
      </c>
      <c r="K140" s="26">
        <f t="shared" si="6"/>
        <v>5.41456953642384</v>
      </c>
      <c r="L140" s="26">
        <f t="shared" si="8"/>
        <v>365</v>
      </c>
      <c r="M140" s="20">
        <f t="shared" si="7"/>
        <v>511</v>
      </c>
    </row>
    <row r="141" spans="1:13">
      <c r="A141" s="21">
        <v>135</v>
      </c>
      <c r="B141" s="21"/>
      <c r="C141" s="21"/>
      <c r="D141" s="21">
        <v>4</v>
      </c>
      <c r="E141" s="21">
        <v>0</v>
      </c>
      <c r="F141" s="20">
        <v>-124</v>
      </c>
      <c r="G141" s="21">
        <v>3</v>
      </c>
      <c r="H141" s="21">
        <v>72</v>
      </c>
      <c r="I141" s="21">
        <v>2033</v>
      </c>
      <c r="J141" s="21">
        <v>131</v>
      </c>
      <c r="K141" s="26">
        <f t="shared" si="6"/>
        <v>2.29023150762281</v>
      </c>
      <c r="L141" s="26">
        <f t="shared" si="8"/>
        <v>1771</v>
      </c>
      <c r="M141" s="20">
        <f t="shared" si="7"/>
        <v>507</v>
      </c>
    </row>
    <row r="142" spans="1:13">
      <c r="A142" s="21">
        <v>136</v>
      </c>
      <c r="B142" s="21"/>
      <c r="C142" s="21"/>
      <c r="D142" s="21"/>
      <c r="E142" s="21">
        <v>1</v>
      </c>
      <c r="F142" s="21"/>
      <c r="G142" s="21">
        <v>0</v>
      </c>
      <c r="H142" s="21">
        <v>73</v>
      </c>
      <c r="I142" s="21">
        <v>1771</v>
      </c>
      <c r="J142" s="21">
        <v>131</v>
      </c>
      <c r="K142" s="26">
        <f t="shared" si="6"/>
        <v>2.7090788601723</v>
      </c>
      <c r="L142" s="26">
        <f t="shared" si="8"/>
        <v>723</v>
      </c>
      <c r="M142" s="20">
        <f t="shared" si="7"/>
        <v>511</v>
      </c>
    </row>
    <row r="143" spans="1:13">
      <c r="A143" s="21">
        <v>137</v>
      </c>
      <c r="B143" s="21"/>
      <c r="C143" s="21">
        <v>5</v>
      </c>
      <c r="D143" s="21">
        <v>1</v>
      </c>
      <c r="E143" s="21">
        <v>0</v>
      </c>
      <c r="F143" s="20">
        <v>-112</v>
      </c>
      <c r="G143" s="21">
        <v>3</v>
      </c>
      <c r="H143" s="21">
        <v>135</v>
      </c>
      <c r="I143" s="21">
        <v>246</v>
      </c>
      <c r="J143" s="21">
        <v>16</v>
      </c>
      <c r="K143" s="26">
        <f t="shared" si="6"/>
        <v>35.4392523364486</v>
      </c>
      <c r="L143" s="26">
        <f t="shared" si="8"/>
        <v>214</v>
      </c>
      <c r="M143" s="20">
        <f t="shared" si="7"/>
        <v>948</v>
      </c>
    </row>
    <row r="144" spans="1:13">
      <c r="A144" s="21">
        <v>138</v>
      </c>
      <c r="B144" s="21"/>
      <c r="C144" s="21"/>
      <c r="D144" s="21"/>
      <c r="E144" s="21">
        <v>1</v>
      </c>
      <c r="F144" s="21"/>
      <c r="G144" s="21">
        <v>0</v>
      </c>
      <c r="H144" s="21">
        <v>136</v>
      </c>
      <c r="I144" s="21">
        <v>213</v>
      </c>
      <c r="J144" s="21">
        <v>16</v>
      </c>
      <c r="K144" s="26">
        <f t="shared" si="6"/>
        <v>42.0773480662983</v>
      </c>
      <c r="L144" s="26">
        <f t="shared" si="8"/>
        <v>85</v>
      </c>
      <c r="M144" s="20">
        <f t="shared" si="7"/>
        <v>952</v>
      </c>
    </row>
    <row r="145" spans="1:13">
      <c r="A145" s="21">
        <v>139</v>
      </c>
      <c r="B145" s="21"/>
      <c r="C145" s="21"/>
      <c r="D145" s="21">
        <v>2</v>
      </c>
      <c r="E145" s="21">
        <v>0</v>
      </c>
      <c r="F145" s="20">
        <v>-115</v>
      </c>
      <c r="G145" s="21">
        <v>3</v>
      </c>
      <c r="H145" s="21">
        <v>135</v>
      </c>
      <c r="I145" s="21">
        <v>508</v>
      </c>
      <c r="J145" s="21">
        <v>32</v>
      </c>
      <c r="K145" s="26">
        <f t="shared" si="6"/>
        <v>17.0810810810811</v>
      </c>
      <c r="L145" s="26">
        <f t="shared" si="8"/>
        <v>444</v>
      </c>
      <c r="M145" s="20">
        <f t="shared" si="7"/>
        <v>948</v>
      </c>
    </row>
    <row r="146" spans="1:13">
      <c r="A146" s="21">
        <v>140</v>
      </c>
      <c r="B146" s="21"/>
      <c r="C146" s="21"/>
      <c r="D146" s="21"/>
      <c r="E146" s="21">
        <v>1</v>
      </c>
      <c r="F146" s="21"/>
      <c r="G146" s="21">
        <v>0</v>
      </c>
      <c r="H146" s="21">
        <v>136</v>
      </c>
      <c r="I146" s="21">
        <v>443</v>
      </c>
      <c r="J146" s="21">
        <v>32</v>
      </c>
      <c r="K146" s="26">
        <f t="shared" si="6"/>
        <v>20.0949868073879</v>
      </c>
      <c r="L146" s="26">
        <f t="shared" si="8"/>
        <v>187</v>
      </c>
      <c r="M146" s="20">
        <f t="shared" si="7"/>
        <v>952</v>
      </c>
    </row>
    <row r="147" spans="1:13">
      <c r="A147" s="21">
        <v>141</v>
      </c>
      <c r="B147" s="21"/>
      <c r="C147" s="21"/>
      <c r="D147" s="21">
        <v>3</v>
      </c>
      <c r="E147" s="21">
        <v>0</v>
      </c>
      <c r="F147" s="20">
        <v>-119</v>
      </c>
      <c r="G147" s="21">
        <v>3</v>
      </c>
      <c r="H147" s="21">
        <v>135</v>
      </c>
      <c r="I147" s="21">
        <v>1016</v>
      </c>
      <c r="J147" s="21">
        <v>65</v>
      </c>
      <c r="K147" s="26">
        <f t="shared" si="6"/>
        <v>8.55981941309255</v>
      </c>
      <c r="L147" s="26">
        <f t="shared" si="8"/>
        <v>886</v>
      </c>
      <c r="M147" s="20">
        <f t="shared" si="7"/>
        <v>948</v>
      </c>
    </row>
    <row r="148" spans="1:13">
      <c r="A148" s="21">
        <v>142</v>
      </c>
      <c r="B148" s="21"/>
      <c r="C148" s="21"/>
      <c r="D148" s="21"/>
      <c r="E148" s="21">
        <v>1</v>
      </c>
      <c r="F148" s="21"/>
      <c r="G148" s="21">
        <v>0</v>
      </c>
      <c r="H148" s="21">
        <v>136</v>
      </c>
      <c r="I148" s="21">
        <v>885</v>
      </c>
      <c r="J148" s="21">
        <v>65</v>
      </c>
      <c r="K148" s="26">
        <f t="shared" si="6"/>
        <v>10.087417218543</v>
      </c>
      <c r="L148" s="26">
        <f t="shared" si="8"/>
        <v>365</v>
      </c>
      <c r="M148" s="20">
        <f t="shared" si="7"/>
        <v>952</v>
      </c>
    </row>
    <row r="149" spans="1:13">
      <c r="A149" s="21">
        <v>143</v>
      </c>
      <c r="B149" s="21"/>
      <c r="C149" s="21"/>
      <c r="D149" s="21">
        <v>4</v>
      </c>
      <c r="E149" s="21">
        <v>0</v>
      </c>
      <c r="F149" s="20">
        <v>-121</v>
      </c>
      <c r="G149" s="21">
        <v>3</v>
      </c>
      <c r="H149" s="21">
        <v>135</v>
      </c>
      <c r="I149" s="21">
        <v>2033</v>
      </c>
      <c r="J149" s="21">
        <v>131</v>
      </c>
      <c r="K149" s="26">
        <f t="shared" si="6"/>
        <v>4.28232636928289</v>
      </c>
      <c r="L149" s="26">
        <f t="shared" si="8"/>
        <v>1771</v>
      </c>
      <c r="M149" s="20">
        <f t="shared" si="7"/>
        <v>948</v>
      </c>
    </row>
    <row r="150" spans="1:13">
      <c r="A150" s="21">
        <v>144</v>
      </c>
      <c r="B150" s="21"/>
      <c r="C150" s="21"/>
      <c r="D150" s="21"/>
      <c r="E150" s="21">
        <v>1</v>
      </c>
      <c r="F150" s="21"/>
      <c r="G150" s="21">
        <v>0</v>
      </c>
      <c r="H150" s="21">
        <v>136</v>
      </c>
      <c r="I150" s="21">
        <v>1771</v>
      </c>
      <c r="J150" s="21">
        <v>131</v>
      </c>
      <c r="K150" s="26">
        <f t="shared" si="6"/>
        <v>5.04705102717031</v>
      </c>
      <c r="L150" s="26">
        <f t="shared" si="8"/>
        <v>723</v>
      </c>
      <c r="M150" s="20">
        <f t="shared" si="7"/>
        <v>952</v>
      </c>
    </row>
    <row r="151" spans="1:13">
      <c r="A151" s="21">
        <v>145</v>
      </c>
      <c r="B151" s="21"/>
      <c r="C151" s="21">
        <v>6</v>
      </c>
      <c r="D151" s="21">
        <v>1</v>
      </c>
      <c r="E151" s="21">
        <v>0</v>
      </c>
      <c r="F151" s="20">
        <v>-109</v>
      </c>
      <c r="G151" s="21">
        <v>3</v>
      </c>
      <c r="H151" s="21">
        <v>254</v>
      </c>
      <c r="I151" s="21">
        <v>246</v>
      </c>
      <c r="J151" s="21">
        <v>16</v>
      </c>
      <c r="K151" s="26">
        <f t="shared" si="6"/>
        <v>66.5794392523364</v>
      </c>
      <c r="L151" s="26">
        <f t="shared" si="8"/>
        <v>214</v>
      </c>
      <c r="M151" s="20">
        <f t="shared" si="7"/>
        <v>1781</v>
      </c>
    </row>
    <row r="152" spans="1:13">
      <c r="A152" s="21">
        <v>146</v>
      </c>
      <c r="B152" s="21"/>
      <c r="C152" s="21"/>
      <c r="D152" s="21"/>
      <c r="E152" s="21">
        <v>1</v>
      </c>
      <c r="F152" s="21"/>
      <c r="G152" s="21">
        <v>0</v>
      </c>
      <c r="H152" s="21">
        <v>225</v>
      </c>
      <c r="I152" s="21">
        <v>213</v>
      </c>
      <c r="J152" s="21">
        <v>16</v>
      </c>
      <c r="K152" s="26">
        <f t="shared" si="6"/>
        <v>69.6132596685083</v>
      </c>
      <c r="L152" s="26">
        <f t="shared" si="8"/>
        <v>85</v>
      </c>
      <c r="M152" s="20">
        <f t="shared" si="7"/>
        <v>1575</v>
      </c>
    </row>
    <row r="153" spans="1:13">
      <c r="A153" s="21">
        <v>147</v>
      </c>
      <c r="B153" s="21"/>
      <c r="C153" s="21"/>
      <c r="D153" s="21">
        <v>2</v>
      </c>
      <c r="E153" s="21">
        <v>0</v>
      </c>
      <c r="F153" s="20">
        <v>-113</v>
      </c>
      <c r="G153" s="21">
        <v>3</v>
      </c>
      <c r="H153" s="21">
        <v>254</v>
      </c>
      <c r="I153" s="21">
        <v>508</v>
      </c>
      <c r="J153" s="21">
        <v>32</v>
      </c>
      <c r="K153" s="26">
        <f t="shared" si="6"/>
        <v>32.0900900900901</v>
      </c>
      <c r="L153" s="26">
        <f t="shared" si="8"/>
        <v>444</v>
      </c>
      <c r="M153" s="20">
        <f t="shared" si="7"/>
        <v>1781</v>
      </c>
    </row>
    <row r="154" spans="1:13">
      <c r="A154" s="21">
        <v>148</v>
      </c>
      <c r="B154" s="21"/>
      <c r="C154" s="21"/>
      <c r="D154" s="21"/>
      <c r="E154" s="21">
        <v>1</v>
      </c>
      <c r="F154" s="21"/>
      <c r="G154" s="21">
        <v>0</v>
      </c>
      <c r="H154" s="21">
        <v>225</v>
      </c>
      <c r="I154" s="21">
        <v>443</v>
      </c>
      <c r="J154" s="21">
        <v>32</v>
      </c>
      <c r="K154" s="26">
        <f t="shared" si="6"/>
        <v>33.245382585752</v>
      </c>
      <c r="L154" s="26">
        <f t="shared" si="8"/>
        <v>187</v>
      </c>
      <c r="M154" s="20">
        <f t="shared" si="7"/>
        <v>1575</v>
      </c>
    </row>
    <row r="155" spans="1:13">
      <c r="A155" s="21">
        <v>149</v>
      </c>
      <c r="B155" s="21"/>
      <c r="C155" s="21"/>
      <c r="D155" s="21">
        <v>3</v>
      </c>
      <c r="E155" s="21">
        <v>0</v>
      </c>
      <c r="F155" s="20">
        <v>-117</v>
      </c>
      <c r="G155" s="21">
        <v>3</v>
      </c>
      <c r="H155" s="21">
        <v>254</v>
      </c>
      <c r="I155" s="21">
        <v>1016</v>
      </c>
      <c r="J155" s="21">
        <v>65</v>
      </c>
      <c r="K155" s="26">
        <f t="shared" si="6"/>
        <v>16.0812641083521</v>
      </c>
      <c r="L155" s="26">
        <f t="shared" si="8"/>
        <v>886</v>
      </c>
      <c r="M155" s="20">
        <f t="shared" si="7"/>
        <v>1781</v>
      </c>
    </row>
    <row r="156" spans="1:13">
      <c r="A156" s="21">
        <v>150</v>
      </c>
      <c r="B156" s="21"/>
      <c r="C156" s="21"/>
      <c r="D156" s="21"/>
      <c r="E156" s="21">
        <v>1</v>
      </c>
      <c r="F156" s="21"/>
      <c r="G156" s="21">
        <v>0</v>
      </c>
      <c r="H156" s="21">
        <v>225</v>
      </c>
      <c r="I156" s="21">
        <v>885</v>
      </c>
      <c r="J156" s="21">
        <v>65</v>
      </c>
      <c r="K156" s="26">
        <f t="shared" si="6"/>
        <v>16.6887417218543</v>
      </c>
      <c r="L156" s="26">
        <f t="shared" si="8"/>
        <v>365</v>
      </c>
      <c r="M156" s="20">
        <f t="shared" si="7"/>
        <v>1575</v>
      </c>
    </row>
    <row r="157" spans="1:13">
      <c r="A157" s="21">
        <v>151</v>
      </c>
      <c r="B157" s="21"/>
      <c r="C157" s="21"/>
      <c r="D157" s="21">
        <v>4</v>
      </c>
      <c r="E157" s="21">
        <v>0</v>
      </c>
      <c r="F157" s="20">
        <v>-119</v>
      </c>
      <c r="G157" s="21">
        <v>3</v>
      </c>
      <c r="H157" s="21">
        <v>254</v>
      </c>
      <c r="I157" s="21">
        <v>2033</v>
      </c>
      <c r="J157" s="21">
        <v>131</v>
      </c>
      <c r="K157" s="26">
        <f t="shared" si="6"/>
        <v>8.04517221908526</v>
      </c>
      <c r="L157" s="26">
        <f t="shared" si="8"/>
        <v>1771</v>
      </c>
      <c r="M157" s="20">
        <f t="shared" si="7"/>
        <v>1781</v>
      </c>
    </row>
    <row r="158" spans="1:13">
      <c r="A158" s="21">
        <v>152</v>
      </c>
      <c r="B158" s="21"/>
      <c r="C158" s="21"/>
      <c r="D158" s="21"/>
      <c r="E158" s="21">
        <v>1</v>
      </c>
      <c r="F158" s="21"/>
      <c r="G158" s="21">
        <v>0</v>
      </c>
      <c r="H158" s="21">
        <v>225</v>
      </c>
      <c r="I158" s="21">
        <v>1771</v>
      </c>
      <c r="J158" s="21">
        <v>131</v>
      </c>
      <c r="K158" s="26">
        <f t="shared" si="6"/>
        <v>8.34990059642147</v>
      </c>
      <c r="L158" s="26">
        <f t="shared" si="8"/>
        <v>723</v>
      </c>
      <c r="M158" s="20">
        <f t="shared" si="7"/>
        <v>1575</v>
      </c>
    </row>
    <row r="159" spans="1:13">
      <c r="A159" s="21">
        <v>153</v>
      </c>
      <c r="B159" s="21"/>
      <c r="C159" s="21">
        <v>7</v>
      </c>
      <c r="D159" s="21">
        <v>1</v>
      </c>
      <c r="E159" s="21">
        <v>0</v>
      </c>
      <c r="F159" s="20">
        <v>-107</v>
      </c>
      <c r="G159" s="21">
        <v>3</v>
      </c>
      <c r="H159" s="21">
        <v>296</v>
      </c>
      <c r="I159" s="21">
        <v>246</v>
      </c>
      <c r="J159" s="21">
        <v>16</v>
      </c>
      <c r="K159" s="26">
        <f t="shared" si="6"/>
        <v>77.5700934579439</v>
      </c>
      <c r="L159" s="26">
        <f t="shared" si="8"/>
        <v>214</v>
      </c>
      <c r="M159" s="20">
        <f t="shared" si="7"/>
        <v>2075</v>
      </c>
    </row>
    <row r="160" spans="1:13">
      <c r="A160" s="21">
        <v>154</v>
      </c>
      <c r="B160" s="21"/>
      <c r="C160" s="21"/>
      <c r="D160" s="21"/>
      <c r="E160" s="21">
        <v>1</v>
      </c>
      <c r="F160" s="21"/>
      <c r="G160" s="21">
        <v>0</v>
      </c>
      <c r="H160" s="21">
        <v>297</v>
      </c>
      <c r="I160" s="21">
        <v>213</v>
      </c>
      <c r="J160" s="21">
        <v>16</v>
      </c>
      <c r="K160" s="26">
        <f t="shared" si="6"/>
        <v>91.8895027624309</v>
      </c>
      <c r="L160" s="26">
        <f t="shared" si="8"/>
        <v>85</v>
      </c>
      <c r="M160" s="20">
        <f t="shared" si="7"/>
        <v>2079</v>
      </c>
    </row>
    <row r="161" spans="1:13">
      <c r="A161" s="21">
        <v>155</v>
      </c>
      <c r="B161" s="21"/>
      <c r="C161" s="21"/>
      <c r="D161" s="21">
        <v>2</v>
      </c>
      <c r="E161" s="21">
        <v>0</v>
      </c>
      <c r="F161" s="20">
        <v>-111</v>
      </c>
      <c r="G161" s="21">
        <v>3</v>
      </c>
      <c r="H161" s="21">
        <v>296</v>
      </c>
      <c r="I161" s="21">
        <v>508</v>
      </c>
      <c r="J161" s="21">
        <v>32</v>
      </c>
      <c r="K161" s="26">
        <f t="shared" si="6"/>
        <v>37.3873873873874</v>
      </c>
      <c r="L161" s="26">
        <f t="shared" si="8"/>
        <v>444</v>
      </c>
      <c r="M161" s="20">
        <f t="shared" si="7"/>
        <v>2075</v>
      </c>
    </row>
    <row r="162" spans="1:13">
      <c r="A162" s="21">
        <v>156</v>
      </c>
      <c r="B162" s="21"/>
      <c r="C162" s="21"/>
      <c r="D162" s="21"/>
      <c r="E162" s="21">
        <v>1</v>
      </c>
      <c r="F162" s="21"/>
      <c r="G162" s="21">
        <v>0</v>
      </c>
      <c r="H162" s="21">
        <v>297</v>
      </c>
      <c r="I162" s="21">
        <v>443</v>
      </c>
      <c r="J162" s="21">
        <v>32</v>
      </c>
      <c r="K162" s="26">
        <f t="shared" si="6"/>
        <v>43.8839050131926</v>
      </c>
      <c r="L162" s="26">
        <f t="shared" si="8"/>
        <v>187</v>
      </c>
      <c r="M162" s="20">
        <f t="shared" si="7"/>
        <v>2079</v>
      </c>
    </row>
    <row r="163" spans="1:13">
      <c r="A163" s="21">
        <v>157</v>
      </c>
      <c r="B163" s="21"/>
      <c r="C163" s="21"/>
      <c r="D163" s="21">
        <v>3</v>
      </c>
      <c r="E163" s="21">
        <v>0</v>
      </c>
      <c r="F163" s="20">
        <v>-115</v>
      </c>
      <c r="G163" s="21">
        <v>3</v>
      </c>
      <c r="H163" s="21">
        <v>296</v>
      </c>
      <c r="I163" s="21">
        <v>1016</v>
      </c>
      <c r="J163" s="21">
        <v>65</v>
      </c>
      <c r="K163" s="26">
        <f t="shared" si="6"/>
        <v>18.7358916478555</v>
      </c>
      <c r="L163" s="26">
        <f t="shared" si="8"/>
        <v>886</v>
      </c>
      <c r="M163" s="20">
        <f t="shared" si="7"/>
        <v>2075</v>
      </c>
    </row>
    <row r="164" spans="1:13">
      <c r="A164" s="21">
        <v>158</v>
      </c>
      <c r="B164" s="21"/>
      <c r="C164" s="21"/>
      <c r="D164" s="21"/>
      <c r="E164" s="21">
        <v>1</v>
      </c>
      <c r="F164" s="21"/>
      <c r="G164" s="21">
        <v>0</v>
      </c>
      <c r="H164" s="21">
        <v>297</v>
      </c>
      <c r="I164" s="21">
        <v>885</v>
      </c>
      <c r="J164" s="21">
        <v>65</v>
      </c>
      <c r="K164" s="26">
        <f t="shared" si="6"/>
        <v>22.0291390728477</v>
      </c>
      <c r="L164" s="26">
        <f t="shared" si="8"/>
        <v>365</v>
      </c>
      <c r="M164" s="20">
        <f t="shared" si="7"/>
        <v>2079</v>
      </c>
    </row>
    <row r="165" spans="1:13">
      <c r="A165" s="21">
        <v>159</v>
      </c>
      <c r="B165" s="21"/>
      <c r="C165" s="21"/>
      <c r="D165" s="21">
        <v>4</v>
      </c>
      <c r="E165" s="21">
        <v>0</v>
      </c>
      <c r="F165" s="20">
        <v>-117</v>
      </c>
      <c r="G165" s="21">
        <v>3</v>
      </c>
      <c r="H165" s="21">
        <v>296</v>
      </c>
      <c r="I165" s="21">
        <v>2033</v>
      </c>
      <c r="J165" s="21">
        <v>131</v>
      </c>
      <c r="K165" s="26">
        <f t="shared" si="6"/>
        <v>9.37323546019198</v>
      </c>
      <c r="L165" s="26">
        <f t="shared" si="8"/>
        <v>1771</v>
      </c>
      <c r="M165" s="20">
        <f t="shared" si="7"/>
        <v>2075</v>
      </c>
    </row>
    <row r="166" spans="1:13">
      <c r="A166" s="21">
        <v>160</v>
      </c>
      <c r="B166" s="21"/>
      <c r="C166" s="21"/>
      <c r="D166" s="21"/>
      <c r="E166" s="21">
        <v>1</v>
      </c>
      <c r="F166" s="21"/>
      <c r="G166" s="21">
        <v>0</v>
      </c>
      <c r="H166" s="21">
        <v>297</v>
      </c>
      <c r="I166" s="21">
        <v>1771</v>
      </c>
      <c r="J166" s="21">
        <v>131</v>
      </c>
      <c r="K166" s="26">
        <f t="shared" si="6"/>
        <v>11.0218687872763</v>
      </c>
      <c r="L166" s="26">
        <f t="shared" si="8"/>
        <v>723</v>
      </c>
      <c r="M166" s="20">
        <f t="shared" si="7"/>
        <v>2079</v>
      </c>
    </row>
    <row r="167" spans="1:13">
      <c r="A167" s="21">
        <v>161</v>
      </c>
      <c r="B167" s="21">
        <v>3</v>
      </c>
      <c r="C167" s="21">
        <v>0</v>
      </c>
      <c r="D167" s="21">
        <v>1</v>
      </c>
      <c r="E167" s="21">
        <v>0</v>
      </c>
      <c r="F167" s="20">
        <v>-130</v>
      </c>
      <c r="G167" s="21">
        <v>3</v>
      </c>
      <c r="H167" s="21">
        <v>6</v>
      </c>
      <c r="I167" s="21">
        <v>491</v>
      </c>
      <c r="J167" s="21">
        <v>32</v>
      </c>
      <c r="K167" s="26">
        <f t="shared" si="6"/>
        <v>0.843091334894614</v>
      </c>
      <c r="L167" s="26">
        <f t="shared" si="8"/>
        <v>854</v>
      </c>
      <c r="M167" s="20">
        <f t="shared" si="7"/>
        <v>45</v>
      </c>
    </row>
    <row r="168" spans="1:13">
      <c r="A168" s="21">
        <v>162</v>
      </c>
      <c r="B168" s="21"/>
      <c r="C168" s="21"/>
      <c r="D168" s="21"/>
      <c r="E168" s="21">
        <v>1</v>
      </c>
      <c r="F168" s="21"/>
      <c r="G168" s="21">
        <v>0</v>
      </c>
      <c r="H168" s="21">
        <v>7</v>
      </c>
      <c r="I168" s="21">
        <v>426</v>
      </c>
      <c r="J168" s="21">
        <v>32</v>
      </c>
      <c r="K168" s="26">
        <f t="shared" si="6"/>
        <v>1.0828729281768</v>
      </c>
      <c r="L168" s="26">
        <f t="shared" si="8"/>
        <v>532</v>
      </c>
      <c r="M168" s="20">
        <f t="shared" si="7"/>
        <v>49</v>
      </c>
    </row>
    <row r="169" spans="1:13">
      <c r="A169" s="21">
        <v>163</v>
      </c>
      <c r="B169" s="21"/>
      <c r="C169" s="21"/>
      <c r="D169" s="21">
        <v>2</v>
      </c>
      <c r="E169" s="21">
        <v>0</v>
      </c>
      <c r="F169" s="20">
        <v>-132</v>
      </c>
      <c r="G169" s="21">
        <v>3</v>
      </c>
      <c r="H169" s="21">
        <v>6</v>
      </c>
      <c r="I169" s="21">
        <v>1016</v>
      </c>
      <c r="J169" s="21">
        <v>65</v>
      </c>
      <c r="K169" s="26">
        <f t="shared" si="6"/>
        <v>0.406320541760722</v>
      </c>
      <c r="L169" s="26">
        <f t="shared" si="8"/>
        <v>1772</v>
      </c>
      <c r="M169" s="20">
        <f t="shared" si="7"/>
        <v>45</v>
      </c>
    </row>
    <row r="170" spans="1:13">
      <c r="A170" s="21">
        <v>164</v>
      </c>
      <c r="B170" s="21"/>
      <c r="C170" s="21"/>
      <c r="D170" s="21"/>
      <c r="E170" s="21">
        <v>1</v>
      </c>
      <c r="F170" s="21"/>
      <c r="G170" s="21">
        <v>0</v>
      </c>
      <c r="H170" s="21">
        <v>7</v>
      </c>
      <c r="I170" s="21">
        <v>885</v>
      </c>
      <c r="J170" s="21">
        <v>65</v>
      </c>
      <c r="K170" s="26">
        <f t="shared" si="6"/>
        <v>0.519205298013245</v>
      </c>
      <c r="L170" s="26">
        <f t="shared" si="8"/>
        <v>1120</v>
      </c>
      <c r="M170" s="20">
        <f t="shared" si="7"/>
        <v>49</v>
      </c>
    </row>
    <row r="171" spans="1:13">
      <c r="A171" s="21">
        <v>165</v>
      </c>
      <c r="B171" s="21"/>
      <c r="C171" s="21"/>
      <c r="D171" s="21">
        <v>3</v>
      </c>
      <c r="E171" s="21">
        <v>0</v>
      </c>
      <c r="F171" s="20">
        <v>-135</v>
      </c>
      <c r="G171" s="21">
        <v>3</v>
      </c>
      <c r="H171" s="21">
        <v>6</v>
      </c>
      <c r="I171" s="21">
        <v>2032</v>
      </c>
      <c r="J171" s="21">
        <v>131</v>
      </c>
      <c r="K171" s="26">
        <f t="shared" si="6"/>
        <v>0.203389830508475</v>
      </c>
      <c r="L171" s="26">
        <f t="shared" si="8"/>
        <v>3540</v>
      </c>
      <c r="M171" s="20">
        <f t="shared" si="7"/>
        <v>45</v>
      </c>
    </row>
    <row r="172" spans="1:13">
      <c r="A172" s="21">
        <v>166</v>
      </c>
      <c r="B172" s="21"/>
      <c r="C172" s="21"/>
      <c r="D172" s="21"/>
      <c r="E172" s="21">
        <v>1</v>
      </c>
      <c r="F172" s="21"/>
      <c r="G172" s="21">
        <v>0</v>
      </c>
      <c r="H172" s="21">
        <v>7</v>
      </c>
      <c r="I172" s="21">
        <v>1770</v>
      </c>
      <c r="J172" s="21">
        <v>131</v>
      </c>
      <c r="K172" s="26">
        <f t="shared" si="6"/>
        <v>0.259946949602122</v>
      </c>
      <c r="L172" s="26">
        <f t="shared" si="8"/>
        <v>2230</v>
      </c>
      <c r="M172" s="20">
        <f t="shared" si="7"/>
        <v>49</v>
      </c>
    </row>
    <row r="173" spans="1:13">
      <c r="A173" s="21">
        <v>167</v>
      </c>
      <c r="B173" s="21"/>
      <c r="C173" s="21"/>
      <c r="D173" s="21">
        <v>4</v>
      </c>
      <c r="E173" s="21">
        <v>0</v>
      </c>
      <c r="F173" s="20">
        <v>-138</v>
      </c>
      <c r="G173" s="21">
        <v>3</v>
      </c>
      <c r="H173" s="21">
        <v>6</v>
      </c>
      <c r="I173" s="21">
        <v>4065</v>
      </c>
      <c r="J173" s="21">
        <v>262</v>
      </c>
      <c r="K173" s="26">
        <f t="shared" si="6"/>
        <v>0.101666195989833</v>
      </c>
      <c r="L173" s="26">
        <f t="shared" si="8"/>
        <v>7082</v>
      </c>
      <c r="M173" s="20">
        <f t="shared" si="7"/>
        <v>45</v>
      </c>
    </row>
    <row r="174" spans="1:13">
      <c r="A174" s="21">
        <v>168</v>
      </c>
      <c r="B174" s="21"/>
      <c r="C174" s="21"/>
      <c r="D174" s="21"/>
      <c r="E174" s="21">
        <v>1</v>
      </c>
      <c r="F174" s="21"/>
      <c r="G174" s="21">
        <v>0</v>
      </c>
      <c r="H174" s="21">
        <v>7</v>
      </c>
      <c r="I174" s="21">
        <v>3541</v>
      </c>
      <c r="J174" s="21">
        <v>262</v>
      </c>
      <c r="K174" s="26">
        <f t="shared" si="6"/>
        <v>0.129930394431555</v>
      </c>
      <c r="L174" s="26">
        <f t="shared" si="8"/>
        <v>4462</v>
      </c>
      <c r="M174" s="20">
        <f t="shared" si="7"/>
        <v>49</v>
      </c>
    </row>
    <row r="175" spans="1:13">
      <c r="A175" s="21">
        <v>169</v>
      </c>
      <c r="B175" s="21"/>
      <c r="C175" s="21">
        <v>1</v>
      </c>
      <c r="D175" s="21">
        <v>1</v>
      </c>
      <c r="E175" s="21">
        <v>0</v>
      </c>
      <c r="F175" s="20">
        <v>-127</v>
      </c>
      <c r="G175" s="21">
        <v>3</v>
      </c>
      <c r="H175" s="21">
        <v>14</v>
      </c>
      <c r="I175" s="21">
        <v>491</v>
      </c>
      <c r="J175" s="21">
        <v>32</v>
      </c>
      <c r="K175" s="26">
        <f t="shared" si="6"/>
        <v>1.89227166276347</v>
      </c>
      <c r="L175" s="26">
        <f t="shared" si="8"/>
        <v>427</v>
      </c>
      <c r="M175" s="20">
        <f t="shared" si="7"/>
        <v>101</v>
      </c>
    </row>
    <row r="176" spans="1:13">
      <c r="A176" s="21">
        <v>170</v>
      </c>
      <c r="B176" s="21"/>
      <c r="C176" s="21"/>
      <c r="D176" s="21"/>
      <c r="E176" s="21">
        <v>1</v>
      </c>
      <c r="F176" s="21"/>
      <c r="G176" s="21">
        <v>0</v>
      </c>
      <c r="H176" s="21">
        <v>15</v>
      </c>
      <c r="I176" s="21">
        <v>426</v>
      </c>
      <c r="J176" s="21">
        <v>32</v>
      </c>
      <c r="K176" s="26">
        <f t="shared" si="6"/>
        <v>2.32044198895028</v>
      </c>
      <c r="L176" s="26">
        <f t="shared" si="8"/>
        <v>266</v>
      </c>
      <c r="M176" s="20">
        <f t="shared" si="7"/>
        <v>105</v>
      </c>
    </row>
    <row r="177" spans="1:13">
      <c r="A177" s="21">
        <v>171</v>
      </c>
      <c r="B177" s="21"/>
      <c r="C177" s="21"/>
      <c r="D177" s="21">
        <v>2</v>
      </c>
      <c r="E177" s="21">
        <v>0</v>
      </c>
      <c r="F177" s="20">
        <v>-130</v>
      </c>
      <c r="G177" s="21">
        <v>3</v>
      </c>
      <c r="H177" s="21">
        <v>14</v>
      </c>
      <c r="I177" s="21">
        <v>1016</v>
      </c>
      <c r="J177" s="21">
        <v>65</v>
      </c>
      <c r="K177" s="26">
        <f t="shared" si="6"/>
        <v>0.91196388261851</v>
      </c>
      <c r="L177" s="26">
        <f t="shared" si="8"/>
        <v>886</v>
      </c>
      <c r="M177" s="20">
        <f t="shared" si="7"/>
        <v>101</v>
      </c>
    </row>
    <row r="178" spans="1:13">
      <c r="A178" s="21">
        <v>172</v>
      </c>
      <c r="B178" s="21"/>
      <c r="C178" s="21"/>
      <c r="D178" s="21"/>
      <c r="E178" s="21">
        <v>1</v>
      </c>
      <c r="F178" s="21"/>
      <c r="G178" s="21">
        <v>0</v>
      </c>
      <c r="H178" s="21">
        <v>15</v>
      </c>
      <c r="I178" s="21">
        <v>885</v>
      </c>
      <c r="J178" s="21">
        <v>65</v>
      </c>
      <c r="K178" s="26">
        <f t="shared" si="6"/>
        <v>1.11258278145695</v>
      </c>
      <c r="L178" s="26">
        <f t="shared" si="8"/>
        <v>560</v>
      </c>
      <c r="M178" s="20">
        <f t="shared" si="7"/>
        <v>105</v>
      </c>
    </row>
    <row r="179" spans="1:13">
      <c r="A179" s="21">
        <v>173</v>
      </c>
      <c r="B179" s="21"/>
      <c r="C179" s="21"/>
      <c r="D179" s="21">
        <v>3</v>
      </c>
      <c r="E179" s="21">
        <v>0</v>
      </c>
      <c r="F179" s="20">
        <v>-132</v>
      </c>
      <c r="G179" s="21">
        <v>3</v>
      </c>
      <c r="H179" s="21">
        <v>14</v>
      </c>
      <c r="I179" s="21">
        <v>2032</v>
      </c>
      <c r="J179" s="21">
        <v>131</v>
      </c>
      <c r="K179" s="26">
        <f t="shared" si="6"/>
        <v>0.456497175141243</v>
      </c>
      <c r="L179" s="26">
        <f t="shared" si="8"/>
        <v>1770</v>
      </c>
      <c r="M179" s="20">
        <f t="shared" si="7"/>
        <v>101</v>
      </c>
    </row>
    <row r="180" spans="1:13">
      <c r="A180" s="21">
        <v>174</v>
      </c>
      <c r="B180" s="21"/>
      <c r="C180" s="21"/>
      <c r="D180" s="21"/>
      <c r="E180" s="21">
        <v>1</v>
      </c>
      <c r="F180" s="21"/>
      <c r="G180" s="21">
        <v>0</v>
      </c>
      <c r="H180" s="21">
        <v>15</v>
      </c>
      <c r="I180" s="21">
        <v>1770</v>
      </c>
      <c r="J180" s="21">
        <v>131</v>
      </c>
      <c r="K180" s="26">
        <f t="shared" si="6"/>
        <v>0.557029177718833</v>
      </c>
      <c r="L180" s="26">
        <f t="shared" si="8"/>
        <v>1115</v>
      </c>
      <c r="M180" s="20">
        <f t="shared" si="7"/>
        <v>105</v>
      </c>
    </row>
    <row r="181" spans="1:13">
      <c r="A181" s="21">
        <v>175</v>
      </c>
      <c r="B181" s="21"/>
      <c r="C181" s="21"/>
      <c r="D181" s="21">
        <v>4</v>
      </c>
      <c r="E181" s="21">
        <v>0</v>
      </c>
      <c r="F181" s="20">
        <v>-135</v>
      </c>
      <c r="G181" s="21">
        <v>3</v>
      </c>
      <c r="H181" s="21">
        <v>14</v>
      </c>
      <c r="I181" s="21">
        <v>4065</v>
      </c>
      <c r="J181" s="21">
        <v>262</v>
      </c>
      <c r="K181" s="26">
        <f t="shared" si="6"/>
        <v>0.228184128777182</v>
      </c>
      <c r="L181" s="26">
        <f t="shared" si="8"/>
        <v>3541</v>
      </c>
      <c r="M181" s="20">
        <f t="shared" si="7"/>
        <v>101</v>
      </c>
    </row>
    <row r="182" spans="1:13">
      <c r="A182" s="21">
        <v>176</v>
      </c>
      <c r="B182" s="21"/>
      <c r="C182" s="21"/>
      <c r="D182" s="21"/>
      <c r="E182" s="21">
        <v>1</v>
      </c>
      <c r="F182" s="21"/>
      <c r="G182" s="21">
        <v>0</v>
      </c>
      <c r="H182" s="21">
        <v>15</v>
      </c>
      <c r="I182" s="21">
        <v>3541</v>
      </c>
      <c r="J182" s="21">
        <v>262</v>
      </c>
      <c r="K182" s="26">
        <f t="shared" si="6"/>
        <v>0.278422273781903</v>
      </c>
      <c r="L182" s="26">
        <f t="shared" si="8"/>
        <v>2231</v>
      </c>
      <c r="M182" s="20">
        <f t="shared" si="7"/>
        <v>105</v>
      </c>
    </row>
    <row r="183" spans="1:13">
      <c r="A183" s="21">
        <v>177</v>
      </c>
      <c r="B183" s="21"/>
      <c r="C183" s="21">
        <v>2</v>
      </c>
      <c r="D183" s="21">
        <v>1</v>
      </c>
      <c r="E183" s="21">
        <v>0</v>
      </c>
      <c r="F183" s="20">
        <v>-123</v>
      </c>
      <c r="G183" s="21">
        <v>3</v>
      </c>
      <c r="H183" s="21">
        <v>30</v>
      </c>
      <c r="I183" s="21">
        <v>491</v>
      </c>
      <c r="J183" s="21">
        <v>32</v>
      </c>
      <c r="K183" s="26">
        <f t="shared" si="6"/>
        <v>3.99063231850117</v>
      </c>
      <c r="L183" s="26">
        <f t="shared" si="8"/>
        <v>427</v>
      </c>
      <c r="M183" s="20">
        <f t="shared" si="7"/>
        <v>213</v>
      </c>
    </row>
    <row r="184" spans="1:13">
      <c r="A184" s="21">
        <v>178</v>
      </c>
      <c r="B184" s="21"/>
      <c r="C184" s="21"/>
      <c r="D184" s="21"/>
      <c r="E184" s="21">
        <v>1</v>
      </c>
      <c r="F184" s="21"/>
      <c r="G184" s="21">
        <v>0</v>
      </c>
      <c r="H184" s="21">
        <v>31</v>
      </c>
      <c r="I184" s="21">
        <v>426</v>
      </c>
      <c r="J184" s="21">
        <v>32</v>
      </c>
      <c r="K184" s="26">
        <f t="shared" si="6"/>
        <v>4.79558011049724</v>
      </c>
      <c r="L184" s="26">
        <f t="shared" si="8"/>
        <v>202</v>
      </c>
      <c r="M184" s="20">
        <f t="shared" si="7"/>
        <v>217</v>
      </c>
    </row>
    <row r="185" spans="1:13">
      <c r="A185" s="21">
        <v>179</v>
      </c>
      <c r="B185" s="21"/>
      <c r="C185" s="21"/>
      <c r="D185" s="21">
        <v>2</v>
      </c>
      <c r="E185" s="21">
        <v>0</v>
      </c>
      <c r="F185" s="20">
        <v>-127</v>
      </c>
      <c r="G185" s="21">
        <v>3</v>
      </c>
      <c r="H185" s="21">
        <v>30</v>
      </c>
      <c r="I185" s="21">
        <v>1016</v>
      </c>
      <c r="J185" s="21">
        <v>65</v>
      </c>
      <c r="K185" s="26">
        <f t="shared" si="6"/>
        <v>1.92325056433409</v>
      </c>
      <c r="L185" s="26">
        <f t="shared" si="8"/>
        <v>886</v>
      </c>
      <c r="M185" s="20">
        <f t="shared" si="7"/>
        <v>213</v>
      </c>
    </row>
    <row r="186" spans="1:13">
      <c r="A186" s="21">
        <v>180</v>
      </c>
      <c r="B186" s="21"/>
      <c r="C186" s="21"/>
      <c r="D186" s="21"/>
      <c r="E186" s="21">
        <v>1</v>
      </c>
      <c r="F186" s="21"/>
      <c r="G186" s="21">
        <v>0</v>
      </c>
      <c r="H186" s="21">
        <v>31</v>
      </c>
      <c r="I186" s="21">
        <v>885</v>
      </c>
      <c r="J186" s="21">
        <v>65</v>
      </c>
      <c r="K186" s="26">
        <f t="shared" si="6"/>
        <v>2.29933774834437</v>
      </c>
      <c r="L186" s="26">
        <f t="shared" si="8"/>
        <v>430</v>
      </c>
      <c r="M186" s="20">
        <f t="shared" si="7"/>
        <v>217</v>
      </c>
    </row>
    <row r="187" spans="1:13">
      <c r="A187" s="21">
        <v>181</v>
      </c>
      <c r="B187" s="21"/>
      <c r="C187" s="21"/>
      <c r="D187" s="21">
        <v>3</v>
      </c>
      <c r="E187" s="21">
        <v>0</v>
      </c>
      <c r="F187" s="20">
        <v>-129</v>
      </c>
      <c r="G187" s="21">
        <v>3</v>
      </c>
      <c r="H187" s="21">
        <v>30</v>
      </c>
      <c r="I187" s="21">
        <v>2032</v>
      </c>
      <c r="J187" s="21">
        <v>131</v>
      </c>
      <c r="K187" s="26">
        <f t="shared" si="6"/>
        <v>0.96271186440678</v>
      </c>
      <c r="L187" s="26">
        <f t="shared" si="8"/>
        <v>1770</v>
      </c>
      <c r="M187" s="20">
        <f t="shared" si="7"/>
        <v>213</v>
      </c>
    </row>
    <row r="188" spans="1:13">
      <c r="A188" s="21">
        <v>182</v>
      </c>
      <c r="B188" s="21"/>
      <c r="C188" s="21"/>
      <c r="D188" s="21"/>
      <c r="E188" s="21">
        <v>1</v>
      </c>
      <c r="F188" s="21"/>
      <c r="G188" s="21">
        <v>0</v>
      </c>
      <c r="H188" s="21">
        <v>31</v>
      </c>
      <c r="I188" s="21">
        <v>1770</v>
      </c>
      <c r="J188" s="21">
        <v>131</v>
      </c>
      <c r="K188" s="26">
        <f t="shared" si="6"/>
        <v>1.15119363395225</v>
      </c>
      <c r="L188" s="26">
        <f t="shared" si="8"/>
        <v>853</v>
      </c>
      <c r="M188" s="20">
        <f t="shared" si="7"/>
        <v>217</v>
      </c>
    </row>
    <row r="189" spans="1:13">
      <c r="A189" s="21">
        <v>183</v>
      </c>
      <c r="B189" s="21"/>
      <c r="C189" s="21"/>
      <c r="D189" s="21">
        <v>4</v>
      </c>
      <c r="E189" s="21">
        <v>0</v>
      </c>
      <c r="F189" s="20">
        <v>-132</v>
      </c>
      <c r="G189" s="21">
        <v>3</v>
      </c>
      <c r="H189" s="21">
        <v>30</v>
      </c>
      <c r="I189" s="21">
        <v>4065</v>
      </c>
      <c r="J189" s="21">
        <v>262</v>
      </c>
      <c r="K189" s="26">
        <f t="shared" si="6"/>
        <v>0.481219994351878</v>
      </c>
      <c r="L189" s="26">
        <f t="shared" si="8"/>
        <v>3541</v>
      </c>
      <c r="M189" s="20">
        <f t="shared" si="7"/>
        <v>213</v>
      </c>
    </row>
    <row r="190" spans="1:13">
      <c r="A190" s="21">
        <v>184</v>
      </c>
      <c r="B190" s="21"/>
      <c r="C190" s="21"/>
      <c r="D190" s="21"/>
      <c r="E190" s="21">
        <v>1</v>
      </c>
      <c r="F190" s="21"/>
      <c r="G190" s="21">
        <v>0</v>
      </c>
      <c r="H190" s="21">
        <v>31</v>
      </c>
      <c r="I190" s="21">
        <v>3541</v>
      </c>
      <c r="J190" s="21">
        <v>262</v>
      </c>
      <c r="K190" s="26">
        <f t="shared" si="6"/>
        <v>0.575406032482599</v>
      </c>
      <c r="L190" s="26">
        <f t="shared" si="8"/>
        <v>1707</v>
      </c>
      <c r="M190" s="20">
        <f t="shared" si="7"/>
        <v>217</v>
      </c>
    </row>
    <row r="191" spans="1:13">
      <c r="A191" s="21">
        <v>185</v>
      </c>
      <c r="B191" s="21"/>
      <c r="C191" s="21">
        <v>3</v>
      </c>
      <c r="D191" s="21">
        <v>1</v>
      </c>
      <c r="E191" s="21">
        <v>0</v>
      </c>
      <c r="F191" s="20">
        <v>-120</v>
      </c>
      <c r="G191" s="21">
        <v>3</v>
      </c>
      <c r="H191" s="21">
        <v>62</v>
      </c>
      <c r="I191" s="21">
        <v>491</v>
      </c>
      <c r="J191" s="21">
        <v>32</v>
      </c>
      <c r="K191" s="26">
        <f t="shared" si="6"/>
        <v>8.18735362997658</v>
      </c>
      <c r="L191" s="26">
        <f t="shared" si="8"/>
        <v>427</v>
      </c>
      <c r="M191" s="20">
        <f t="shared" si="7"/>
        <v>437</v>
      </c>
    </row>
    <row r="192" spans="1:13">
      <c r="A192" s="21">
        <v>186</v>
      </c>
      <c r="B192" s="21"/>
      <c r="C192" s="21"/>
      <c r="D192" s="21"/>
      <c r="E192" s="21">
        <v>1</v>
      </c>
      <c r="F192" s="21"/>
      <c r="G192" s="21">
        <v>0</v>
      </c>
      <c r="H192" s="21">
        <v>63</v>
      </c>
      <c r="I192" s="21">
        <v>426</v>
      </c>
      <c r="J192" s="21">
        <v>32</v>
      </c>
      <c r="K192" s="26">
        <f t="shared" si="6"/>
        <v>9.74585635359116</v>
      </c>
      <c r="L192" s="26">
        <f t="shared" si="8"/>
        <v>170</v>
      </c>
      <c r="M192" s="20">
        <f t="shared" si="7"/>
        <v>441</v>
      </c>
    </row>
    <row r="193" spans="1:13">
      <c r="A193" s="21">
        <v>187</v>
      </c>
      <c r="B193" s="21"/>
      <c r="C193" s="21"/>
      <c r="D193" s="21">
        <v>2</v>
      </c>
      <c r="E193" s="21">
        <v>0</v>
      </c>
      <c r="F193" s="20">
        <v>-123</v>
      </c>
      <c r="G193" s="21">
        <v>3</v>
      </c>
      <c r="H193" s="21">
        <v>62</v>
      </c>
      <c r="I193" s="21">
        <v>1016</v>
      </c>
      <c r="J193" s="21">
        <v>65</v>
      </c>
      <c r="K193" s="26">
        <f t="shared" si="6"/>
        <v>3.94582392776524</v>
      </c>
      <c r="L193" s="26">
        <f t="shared" si="8"/>
        <v>886</v>
      </c>
      <c r="M193" s="20">
        <f t="shared" si="7"/>
        <v>437</v>
      </c>
    </row>
    <row r="194" spans="1:13">
      <c r="A194" s="21">
        <v>188</v>
      </c>
      <c r="B194" s="21"/>
      <c r="C194" s="21"/>
      <c r="D194" s="21"/>
      <c r="E194" s="21">
        <v>1</v>
      </c>
      <c r="F194" s="21"/>
      <c r="G194" s="21">
        <v>0</v>
      </c>
      <c r="H194" s="21">
        <v>63</v>
      </c>
      <c r="I194" s="21">
        <v>885</v>
      </c>
      <c r="J194" s="21">
        <v>65</v>
      </c>
      <c r="K194" s="26">
        <f t="shared" si="6"/>
        <v>4.67284768211921</v>
      </c>
      <c r="L194" s="26">
        <f t="shared" si="8"/>
        <v>365</v>
      </c>
      <c r="M194" s="20">
        <f t="shared" si="7"/>
        <v>441</v>
      </c>
    </row>
    <row r="195" spans="1:13">
      <c r="A195" s="21">
        <v>189</v>
      </c>
      <c r="B195" s="21"/>
      <c r="C195" s="21"/>
      <c r="D195" s="21">
        <v>3</v>
      </c>
      <c r="E195" s="21">
        <v>0</v>
      </c>
      <c r="F195" s="20">
        <v>-126</v>
      </c>
      <c r="G195" s="21">
        <v>3</v>
      </c>
      <c r="H195" s="21">
        <v>62</v>
      </c>
      <c r="I195" s="21">
        <v>2032</v>
      </c>
      <c r="J195" s="21">
        <v>131</v>
      </c>
      <c r="K195" s="26">
        <f t="shared" si="6"/>
        <v>1.97514124293785</v>
      </c>
      <c r="L195" s="26">
        <f t="shared" si="8"/>
        <v>1770</v>
      </c>
      <c r="M195" s="20">
        <f t="shared" si="7"/>
        <v>437</v>
      </c>
    </row>
    <row r="196" spans="1:13">
      <c r="A196" s="21">
        <v>190</v>
      </c>
      <c r="B196" s="21"/>
      <c r="C196" s="21"/>
      <c r="D196" s="21"/>
      <c r="E196" s="21">
        <v>1</v>
      </c>
      <c r="F196" s="21"/>
      <c r="G196" s="21">
        <v>0</v>
      </c>
      <c r="H196" s="21">
        <v>63</v>
      </c>
      <c r="I196" s="21">
        <v>1770</v>
      </c>
      <c r="J196" s="21">
        <v>131</v>
      </c>
      <c r="K196" s="26">
        <f t="shared" si="6"/>
        <v>2.3395225464191</v>
      </c>
      <c r="L196" s="26">
        <f t="shared" si="8"/>
        <v>722</v>
      </c>
      <c r="M196" s="20">
        <f t="shared" si="7"/>
        <v>441</v>
      </c>
    </row>
    <row r="197" spans="1:13">
      <c r="A197" s="21">
        <v>191</v>
      </c>
      <c r="B197" s="21"/>
      <c r="C197" s="21"/>
      <c r="D197" s="21">
        <v>4</v>
      </c>
      <c r="E197" s="21">
        <v>0</v>
      </c>
      <c r="F197" s="20">
        <v>-129</v>
      </c>
      <c r="G197" s="21">
        <v>3</v>
      </c>
      <c r="H197" s="21">
        <v>62</v>
      </c>
      <c r="I197" s="21">
        <v>4065</v>
      </c>
      <c r="J197" s="21">
        <v>262</v>
      </c>
      <c r="K197" s="26">
        <f t="shared" si="6"/>
        <v>0.987291725501271</v>
      </c>
      <c r="L197" s="26">
        <f t="shared" si="8"/>
        <v>3541</v>
      </c>
      <c r="M197" s="20">
        <f t="shared" si="7"/>
        <v>437</v>
      </c>
    </row>
    <row r="198" spans="1:13">
      <c r="A198" s="21">
        <v>192</v>
      </c>
      <c r="B198" s="21"/>
      <c r="C198" s="21"/>
      <c r="D198" s="21"/>
      <c r="E198" s="21">
        <v>1</v>
      </c>
      <c r="F198" s="21"/>
      <c r="G198" s="21">
        <v>0</v>
      </c>
      <c r="H198" s="21">
        <v>63</v>
      </c>
      <c r="I198" s="21">
        <v>3541</v>
      </c>
      <c r="J198" s="21">
        <v>262</v>
      </c>
      <c r="K198" s="26">
        <f t="shared" si="6"/>
        <v>1.16937354988399</v>
      </c>
      <c r="L198" s="26">
        <f t="shared" si="8"/>
        <v>1445</v>
      </c>
      <c r="M198" s="20">
        <f t="shared" si="7"/>
        <v>441</v>
      </c>
    </row>
    <row r="199" spans="1:13">
      <c r="A199" s="21">
        <v>193</v>
      </c>
      <c r="B199" s="21"/>
      <c r="C199" s="21">
        <v>4</v>
      </c>
      <c r="D199" s="21">
        <v>1</v>
      </c>
      <c r="E199" s="21">
        <v>0</v>
      </c>
      <c r="F199" s="20">
        <v>-118</v>
      </c>
      <c r="G199" s="21">
        <v>3</v>
      </c>
      <c r="H199" s="21">
        <v>107</v>
      </c>
      <c r="I199" s="21">
        <v>491</v>
      </c>
      <c r="J199" s="21">
        <v>32</v>
      </c>
      <c r="K199" s="26">
        <f t="shared" si="6"/>
        <v>14.0889929742389</v>
      </c>
      <c r="L199" s="26">
        <f t="shared" si="8"/>
        <v>427</v>
      </c>
      <c r="M199" s="20">
        <f t="shared" si="7"/>
        <v>752</v>
      </c>
    </row>
    <row r="200" spans="1:13">
      <c r="A200" s="21">
        <v>194</v>
      </c>
      <c r="B200" s="21"/>
      <c r="C200" s="21"/>
      <c r="D200" s="21"/>
      <c r="E200" s="21">
        <v>1</v>
      </c>
      <c r="F200" s="21"/>
      <c r="G200" s="21">
        <v>0</v>
      </c>
      <c r="H200" s="21">
        <v>108</v>
      </c>
      <c r="I200" s="21">
        <v>426</v>
      </c>
      <c r="J200" s="21">
        <v>32</v>
      </c>
      <c r="K200" s="26">
        <f>8*(G200+(B$3-1)*H200)/(I200-(10-B$3)*J200)</f>
        <v>16.707182320442</v>
      </c>
      <c r="L200" s="26">
        <f t="shared" si="8"/>
        <v>170</v>
      </c>
      <c r="M200" s="20">
        <f>(G200+(B$3-1)*H200)</f>
        <v>756</v>
      </c>
    </row>
    <row r="201" spans="1:13">
      <c r="A201" s="21">
        <v>195</v>
      </c>
      <c r="B201" s="21"/>
      <c r="C201" s="21"/>
      <c r="D201" s="21">
        <v>2</v>
      </c>
      <c r="E201" s="21">
        <v>0</v>
      </c>
      <c r="F201" s="20">
        <v>-121</v>
      </c>
      <c r="G201" s="21">
        <v>3</v>
      </c>
      <c r="H201" s="21">
        <v>107</v>
      </c>
      <c r="I201" s="21">
        <v>1016</v>
      </c>
      <c r="J201" s="21">
        <v>65</v>
      </c>
      <c r="K201" s="26">
        <f>8*(G201+(B$3-1)*H201)/(I201-(10-B$3)*J201)</f>
        <v>6.79006772009029</v>
      </c>
      <c r="L201" s="26">
        <f>IF(E201=1,(FLOOR((CEILING($B$2/H201,1)/($B$3-1)),1)*(I201-(10-$B$3)*J201))+(IF(MOD(CEILING($B$2/H201,1),$B$3-1)&gt;0,I201-(10-MOD(CEILING($B$2/H201,1),$B$3-1)-1)*J201,0)),(I201-(10-$B$3)*J201)*(CEILING($B$2/(H201*($B$3-1)+G201),1)))</f>
        <v>886</v>
      </c>
      <c r="M201" s="20">
        <f>(G201+(B$3-1)*H201)</f>
        <v>752</v>
      </c>
    </row>
    <row r="202" spans="1:13">
      <c r="A202" s="21">
        <v>196</v>
      </c>
      <c r="B202" s="21"/>
      <c r="C202" s="21"/>
      <c r="D202" s="21"/>
      <c r="E202" s="21">
        <v>1</v>
      </c>
      <c r="F202" s="21"/>
      <c r="G202" s="21">
        <v>0</v>
      </c>
      <c r="H202" s="21">
        <v>108</v>
      </c>
      <c r="I202" s="21">
        <v>885</v>
      </c>
      <c r="J202" s="21">
        <v>65</v>
      </c>
      <c r="K202" s="26">
        <f>8*(G202+(B$3-1)*H202)/(I202-(10-B$3)*J202)</f>
        <v>8.01059602649007</v>
      </c>
      <c r="L202" s="26">
        <f>IF(E202=1,(FLOOR((CEILING($B$2/H202,1)/($B$3-1)),1)*(I202-(10-$B$3)*J202))+(IF(MOD(CEILING($B$2/H202,1),$B$3-1)&gt;0,I202-(10-MOD(CEILING($B$2/H202,1),$B$3-1)-1)*J202,0)),(I202-(10-$B$3)*J202)*(CEILING($B$2/(H202*($B$3-1)+G202),1)))</f>
        <v>365</v>
      </c>
      <c r="M202" s="20">
        <f>(G202+(B$3-1)*H202)</f>
        <v>756</v>
      </c>
    </row>
    <row r="203" spans="1:13">
      <c r="A203" s="21">
        <v>197</v>
      </c>
      <c r="B203" s="21"/>
      <c r="C203" s="21"/>
      <c r="D203" s="21">
        <v>3</v>
      </c>
      <c r="E203" s="21">
        <v>0</v>
      </c>
      <c r="F203" s="20">
        <v>-124</v>
      </c>
      <c r="G203" s="21">
        <v>3</v>
      </c>
      <c r="H203" s="21">
        <v>107</v>
      </c>
      <c r="I203" s="21">
        <v>2032</v>
      </c>
      <c r="J203" s="21">
        <v>131</v>
      </c>
      <c r="K203" s="26">
        <f>8*(G203+(B$3-1)*H203)/(I203-(10-B$3)*J203)</f>
        <v>3.39887005649717</v>
      </c>
      <c r="L203" s="26">
        <f>IF(E203=1,(FLOOR((CEILING($B$2/H203,1)/($B$3-1)),1)*(I203-(10-$B$3)*J203))+(IF(MOD(CEILING($B$2/H203,1),$B$3-1)&gt;0,I203-(10-MOD(CEILING($B$2/H203,1),$B$3-1)-1)*J203,0)),(I203-(10-$B$3)*J203)*(CEILING($B$2/(H203*($B$3-1)+G203),1)))</f>
        <v>1770</v>
      </c>
      <c r="M203" s="20">
        <f>(G203+(B$3-1)*H203)</f>
        <v>752</v>
      </c>
    </row>
    <row r="204" spans="1:13">
      <c r="A204" s="21">
        <v>198</v>
      </c>
      <c r="B204" s="21"/>
      <c r="C204" s="21"/>
      <c r="D204" s="21"/>
      <c r="E204" s="21">
        <v>1</v>
      </c>
      <c r="F204" s="21"/>
      <c r="G204" s="21">
        <v>0</v>
      </c>
      <c r="H204" s="21">
        <v>108</v>
      </c>
      <c r="I204" s="21">
        <v>1770</v>
      </c>
      <c r="J204" s="21">
        <v>131</v>
      </c>
      <c r="K204" s="26">
        <f>8*(G204+(B$3-1)*H204)/(I204-(10-B$3)*J204)</f>
        <v>4.0106100795756</v>
      </c>
      <c r="L204" s="26">
        <f>IF(E204=1,(FLOOR((CEILING($B$2/H204,1)/($B$3-1)),1)*(I204-(10-$B$3)*J204))+(IF(MOD(CEILING($B$2/H204,1),$B$3-1)&gt;0,I204-(10-MOD(CEILING($B$2/H204,1),$B$3-1)-1)*J204,0)),(I204-(10-$B$3)*J204)*(CEILING($B$2/(H204*($B$3-1)+G204),1)))</f>
        <v>722</v>
      </c>
      <c r="M204" s="20">
        <f>(G204+(B$3-1)*H204)</f>
        <v>756</v>
      </c>
    </row>
    <row r="205" spans="1:13">
      <c r="A205" s="21">
        <v>199</v>
      </c>
      <c r="B205" s="21"/>
      <c r="C205" s="21"/>
      <c r="D205" s="21">
        <v>4</v>
      </c>
      <c r="E205" s="21">
        <v>0</v>
      </c>
      <c r="F205" s="20">
        <v>-126</v>
      </c>
      <c r="G205" s="21">
        <v>3</v>
      </c>
      <c r="H205" s="21">
        <v>107</v>
      </c>
      <c r="I205" s="21">
        <v>4065</v>
      </c>
      <c r="J205" s="21">
        <v>262</v>
      </c>
      <c r="K205" s="26">
        <f>8*(G205+(B$3-1)*H205)/(I205-(10-B$3)*J205)</f>
        <v>1.6989550974301</v>
      </c>
      <c r="L205" s="26">
        <f>IF(E205=1,(FLOOR((CEILING($B$2/H205,1)/($B$3-1)),1)*(I205-(10-$B$3)*J205))+(IF(MOD(CEILING($B$2/H205,1),$B$3-1)&gt;0,I205-(10-MOD(CEILING($B$2/H205,1),$B$3-1)-1)*J205,0)),(I205-(10-$B$3)*J205)*(CEILING($B$2/(H205*($B$3-1)+G205),1)))</f>
        <v>3541</v>
      </c>
      <c r="M205" s="20">
        <f>(G205+(B$3-1)*H205)</f>
        <v>752</v>
      </c>
    </row>
    <row r="206" spans="1:13">
      <c r="A206" s="21">
        <v>200</v>
      </c>
      <c r="B206" s="21"/>
      <c r="C206" s="21"/>
      <c r="D206" s="21"/>
      <c r="E206" s="21">
        <v>1</v>
      </c>
      <c r="F206" s="21"/>
      <c r="G206" s="21">
        <v>0</v>
      </c>
      <c r="H206" s="21">
        <v>108</v>
      </c>
      <c r="I206" s="21">
        <v>3541</v>
      </c>
      <c r="J206" s="21">
        <v>262</v>
      </c>
      <c r="K206" s="26">
        <f>8*(G206+(B$3-1)*H206)/(I206-(10-B$3)*J206)</f>
        <v>2.0046403712297</v>
      </c>
      <c r="L206" s="26">
        <f>IF(E206=1,(FLOOR((CEILING($B$2/H206,1)/($B$3-1)),1)*(I206-(10-$B$3)*J206))+(IF(MOD(CEILING($B$2/H206,1),$B$3-1)&gt;0,I206-(10-MOD(CEILING($B$2/H206,1),$B$3-1)-1)*J206,0)),(I206-(10-$B$3)*J206)*(CEILING($B$2/(H206*($B$3-1)+G206),1)))</f>
        <v>1445</v>
      </c>
      <c r="M206" s="20">
        <f>(G206+(B$3-1)*H206)</f>
        <v>756</v>
      </c>
    </row>
    <row r="207" spans="1:13">
      <c r="A207" s="21">
        <v>201</v>
      </c>
      <c r="B207" s="21"/>
      <c r="C207" s="21">
        <v>5</v>
      </c>
      <c r="D207" s="21">
        <v>1</v>
      </c>
      <c r="E207" s="21">
        <v>0</v>
      </c>
      <c r="F207" s="20">
        <v>-114</v>
      </c>
      <c r="G207" s="21">
        <v>3</v>
      </c>
      <c r="H207" s="21">
        <v>219</v>
      </c>
      <c r="I207" s="21">
        <v>491</v>
      </c>
      <c r="J207" s="21">
        <v>32</v>
      </c>
      <c r="K207" s="26">
        <f>8*(G207+(B$3-1)*H207)/(I207-(10-B$3)*J207)</f>
        <v>28.7775175644028</v>
      </c>
      <c r="L207" s="26">
        <f>IF(E207=1,(FLOOR((CEILING($B$2/H207,1)/($B$3-1)),1)*(I207-(10-$B$3)*J207))+(IF(MOD(CEILING($B$2/H207,1),$B$3-1)&gt;0,I207-(10-MOD(CEILING($B$2/H207,1),$B$3-1)-1)*J207,0)),(I207-(10-$B$3)*J207)*(CEILING($B$2/(H207*($B$3-1)+G207),1)))</f>
        <v>427</v>
      </c>
      <c r="M207" s="20">
        <f>(G207+(B$3-1)*H207)</f>
        <v>1536</v>
      </c>
    </row>
    <row r="208" spans="1:13">
      <c r="A208" s="21">
        <v>202</v>
      </c>
      <c r="B208" s="21"/>
      <c r="C208" s="21"/>
      <c r="D208" s="21"/>
      <c r="E208" s="21">
        <v>1</v>
      </c>
      <c r="F208" s="21"/>
      <c r="G208" s="21">
        <v>0</v>
      </c>
      <c r="H208" s="21">
        <v>220</v>
      </c>
      <c r="I208" s="21">
        <v>426</v>
      </c>
      <c r="J208" s="21">
        <v>32</v>
      </c>
      <c r="K208" s="26">
        <f>8*(G208+(B$3-1)*H208)/(I208-(10-B$3)*J208)</f>
        <v>34.0331491712707</v>
      </c>
      <c r="L208" s="26">
        <f>IF(E208=1,(FLOOR((CEILING($B$2/H208,1)/($B$3-1)),1)*(I208-(10-$B$3)*J208))+(IF(MOD(CEILING($B$2/H208,1),$B$3-1)&gt;0,I208-(10-MOD(CEILING($B$2/H208,1),$B$3-1)-1)*J208,0)),(I208-(10-$B$3)*J208)*(CEILING($B$2/(H208*($B$3-1)+G208),1)))</f>
        <v>170</v>
      </c>
      <c r="M208" s="20">
        <f>(G208+(B$3-1)*H208)</f>
        <v>1540</v>
      </c>
    </row>
    <row r="209" spans="1:13">
      <c r="A209" s="21">
        <v>203</v>
      </c>
      <c r="B209" s="21"/>
      <c r="C209" s="21"/>
      <c r="D209" s="21">
        <v>2</v>
      </c>
      <c r="E209" s="21">
        <v>0</v>
      </c>
      <c r="F209" s="20">
        <v>-117</v>
      </c>
      <c r="G209" s="21">
        <v>3</v>
      </c>
      <c r="H209" s="21">
        <v>219</v>
      </c>
      <c r="I209" s="21">
        <v>1016</v>
      </c>
      <c r="J209" s="21">
        <v>65</v>
      </c>
      <c r="K209" s="26">
        <f>8*(G209+(B$3-1)*H209)/(I209-(10-B$3)*J209)</f>
        <v>13.8690744920993</v>
      </c>
      <c r="L209" s="26">
        <f>IF(E209=1,(FLOOR((CEILING($B$2/H209,1)/($B$3-1)),1)*(I209-(10-$B$3)*J209))+(IF(MOD(CEILING($B$2/H209,1),$B$3-1)&gt;0,I209-(10-MOD(CEILING($B$2/H209,1),$B$3-1)-1)*J209,0)),(I209-(10-$B$3)*J209)*(CEILING($B$2/(H209*($B$3-1)+G209),1)))</f>
        <v>886</v>
      </c>
      <c r="M209" s="20">
        <f>(G209+(B$3-1)*H209)</f>
        <v>1536</v>
      </c>
    </row>
    <row r="210" spans="1:13">
      <c r="A210" s="21">
        <v>204</v>
      </c>
      <c r="B210" s="21"/>
      <c r="C210" s="21"/>
      <c r="D210" s="21"/>
      <c r="E210" s="21">
        <v>1</v>
      </c>
      <c r="F210" s="21"/>
      <c r="G210" s="21">
        <v>0</v>
      </c>
      <c r="H210" s="21">
        <v>220</v>
      </c>
      <c r="I210" s="21">
        <v>885</v>
      </c>
      <c r="J210" s="21">
        <v>65</v>
      </c>
      <c r="K210" s="26">
        <f>8*(G210+(B$3-1)*H210)/(I210-(10-B$3)*J210)</f>
        <v>16.317880794702</v>
      </c>
      <c r="L210" s="26">
        <f>IF(E210=1,(FLOOR((CEILING($B$2/H210,1)/($B$3-1)),1)*(I210-(10-$B$3)*J210))+(IF(MOD(CEILING($B$2/H210,1),$B$3-1)&gt;0,I210-(10-MOD(CEILING($B$2/H210,1),$B$3-1)-1)*J210,0)),(I210-(10-$B$3)*J210)*(CEILING($B$2/(H210*($B$3-1)+G210),1)))</f>
        <v>365</v>
      </c>
      <c r="M210" s="20">
        <f>(G210+(B$3-1)*H210)</f>
        <v>1540</v>
      </c>
    </row>
    <row r="211" spans="1:13">
      <c r="A211" s="21">
        <v>205</v>
      </c>
      <c r="B211" s="21"/>
      <c r="C211" s="21"/>
      <c r="D211" s="21">
        <v>3</v>
      </c>
      <c r="E211" s="21">
        <v>0</v>
      </c>
      <c r="F211" s="20">
        <v>-120</v>
      </c>
      <c r="G211" s="21">
        <v>3</v>
      </c>
      <c r="H211" s="21">
        <v>219</v>
      </c>
      <c r="I211" s="21">
        <v>2032</v>
      </c>
      <c r="J211" s="21">
        <v>131</v>
      </c>
      <c r="K211" s="26">
        <f>8*(G211+(B$3-1)*H211)/(I211-(10-B$3)*J211)</f>
        <v>6.94237288135593</v>
      </c>
      <c r="L211" s="26">
        <f>IF(E211=1,(FLOOR((CEILING($B$2/H211,1)/($B$3-1)),1)*(I211-(10-$B$3)*J211))+(IF(MOD(CEILING($B$2/H211,1),$B$3-1)&gt;0,I211-(10-MOD(CEILING($B$2/H211,1),$B$3-1)-1)*J211,0)),(I211-(10-$B$3)*J211)*(CEILING($B$2/(H211*($B$3-1)+G211),1)))</f>
        <v>1770</v>
      </c>
      <c r="M211" s="20">
        <f>(G211+(B$3-1)*H211)</f>
        <v>1536</v>
      </c>
    </row>
    <row r="212" spans="1:13">
      <c r="A212" s="21">
        <v>206</v>
      </c>
      <c r="B212" s="21"/>
      <c r="C212" s="21"/>
      <c r="D212" s="21"/>
      <c r="E212" s="21">
        <v>1</v>
      </c>
      <c r="F212" s="21"/>
      <c r="G212" s="21">
        <v>0</v>
      </c>
      <c r="H212" s="21">
        <v>220</v>
      </c>
      <c r="I212" s="21">
        <v>1770</v>
      </c>
      <c r="J212" s="21">
        <v>131</v>
      </c>
      <c r="K212" s="26">
        <f>8*(G212+(B$3-1)*H212)/(I212-(10-B$3)*J212)</f>
        <v>8.16976127320955</v>
      </c>
      <c r="L212" s="26">
        <f>IF(E212=1,(FLOOR((CEILING($B$2/H212,1)/($B$3-1)),1)*(I212-(10-$B$3)*J212))+(IF(MOD(CEILING($B$2/H212,1),$B$3-1)&gt;0,I212-(10-MOD(CEILING($B$2/H212,1),$B$3-1)-1)*J212,0)),(I212-(10-$B$3)*J212)*(CEILING($B$2/(H212*($B$3-1)+G212),1)))</f>
        <v>722</v>
      </c>
      <c r="M212" s="20">
        <f>(G212+(B$3-1)*H212)</f>
        <v>1540</v>
      </c>
    </row>
    <row r="213" spans="1:13">
      <c r="A213" s="21">
        <v>207</v>
      </c>
      <c r="B213" s="21"/>
      <c r="C213" s="21"/>
      <c r="D213" s="21">
        <v>4</v>
      </c>
      <c r="E213" s="21">
        <v>0</v>
      </c>
      <c r="F213" s="20">
        <v>-123</v>
      </c>
      <c r="G213" s="21">
        <v>3</v>
      </c>
      <c r="H213" s="21">
        <v>219</v>
      </c>
      <c r="I213" s="21">
        <v>4065</v>
      </c>
      <c r="J213" s="21">
        <v>262</v>
      </c>
      <c r="K213" s="26">
        <f>8*(G213+(B$3-1)*H213)/(I213-(10-B$3)*J213)</f>
        <v>3.47020615645298</v>
      </c>
      <c r="L213" s="26">
        <f>IF(E213=1,(FLOOR((CEILING($B$2/H213,1)/($B$3-1)),1)*(I213-(10-$B$3)*J213))+(IF(MOD(CEILING($B$2/H213,1),$B$3-1)&gt;0,I213-(10-MOD(CEILING($B$2/H213,1),$B$3-1)-1)*J213,0)),(I213-(10-$B$3)*J213)*(CEILING($B$2/(H213*($B$3-1)+G213),1)))</f>
        <v>3541</v>
      </c>
      <c r="M213" s="20">
        <f>(G213+(B$3-1)*H213)</f>
        <v>1536</v>
      </c>
    </row>
    <row r="214" spans="1:13">
      <c r="A214" s="21">
        <v>208</v>
      </c>
      <c r="B214" s="21"/>
      <c r="C214" s="21"/>
      <c r="D214" s="21"/>
      <c r="E214" s="21">
        <v>1</v>
      </c>
      <c r="F214" s="21"/>
      <c r="G214" s="21">
        <v>0</v>
      </c>
      <c r="H214" s="21">
        <v>220</v>
      </c>
      <c r="I214" s="21">
        <v>3541</v>
      </c>
      <c r="J214" s="21">
        <v>262</v>
      </c>
      <c r="K214" s="26">
        <f>8*(G214+(B$3-1)*H214)/(I214-(10-B$3)*J214)</f>
        <v>4.08352668213457</v>
      </c>
      <c r="L214" s="26">
        <f>IF(E214=1,(FLOOR((CEILING($B$2/H214,1)/($B$3-1)),1)*(I214-(10-$B$3)*J214))+(IF(MOD(CEILING($B$2/H214,1),$B$3-1)&gt;0,I214-(10-MOD(CEILING($B$2/H214,1),$B$3-1)-1)*J214,0)),(I214-(10-$B$3)*J214)*(CEILING($B$2/(H214*($B$3-1)+G214),1)))</f>
        <v>1445</v>
      </c>
      <c r="M214" s="20">
        <f>(G214+(B$3-1)*H214)</f>
        <v>1540</v>
      </c>
    </row>
    <row r="215" spans="1:13">
      <c r="A215" s="21">
        <v>209</v>
      </c>
      <c r="B215" s="21"/>
      <c r="C215" s="21">
        <v>6</v>
      </c>
      <c r="D215" s="21">
        <v>1</v>
      </c>
      <c r="E215" s="21">
        <v>0</v>
      </c>
      <c r="F215" s="20">
        <v>-111</v>
      </c>
      <c r="G215" s="21">
        <v>3</v>
      </c>
      <c r="H215" s="21">
        <v>450</v>
      </c>
      <c r="I215" s="21">
        <v>491</v>
      </c>
      <c r="J215" s="21">
        <v>32</v>
      </c>
      <c r="K215" s="26">
        <f>8*(G215+(B$3-1)*H215)/(I215-(10-B$3)*J215)</f>
        <v>59.0725995316159</v>
      </c>
      <c r="L215" s="26">
        <f>IF(E215=1,(FLOOR((CEILING($B$2/H215,1)/($B$3-1)),1)*(I215-(10-$B$3)*J215))+(IF(MOD(CEILING($B$2/H215,1),$B$3-1)&gt;0,I215-(10-MOD(CEILING($B$2/H215,1),$B$3-1)-1)*J215,0)),(I215-(10-$B$3)*J215)*(CEILING($B$2/(H215*($B$3-1)+G215),1)))</f>
        <v>427</v>
      </c>
      <c r="M215" s="20">
        <f>(G215+(B$3-1)*H215)</f>
        <v>3153</v>
      </c>
    </row>
    <row r="216" spans="1:13">
      <c r="A216" s="21">
        <v>210</v>
      </c>
      <c r="B216" s="21"/>
      <c r="C216" s="21"/>
      <c r="D216" s="21"/>
      <c r="E216" s="21">
        <v>1</v>
      </c>
      <c r="F216" s="21"/>
      <c r="G216" s="21">
        <v>0</v>
      </c>
      <c r="H216" s="21">
        <v>451</v>
      </c>
      <c r="I216" s="21">
        <v>426</v>
      </c>
      <c r="J216" s="21">
        <v>32</v>
      </c>
      <c r="K216" s="26">
        <f>8*(G216+(B$3-1)*H216)/(I216-(10-B$3)*J216)</f>
        <v>69.767955801105</v>
      </c>
      <c r="L216" s="26">
        <f>IF(E216=1,(FLOOR((CEILING($B$2/H216,1)/($B$3-1)),1)*(I216-(10-$B$3)*J216))+(IF(MOD(CEILING($B$2/H216,1),$B$3-1)&gt;0,I216-(10-MOD(CEILING($B$2/H216,1),$B$3-1)-1)*J216,0)),(I216-(10-$B$3)*J216)*(CEILING($B$2/(H216*($B$3-1)+G216),1)))</f>
        <v>170</v>
      </c>
      <c r="M216" s="20">
        <f>(G216+(B$3-1)*H216)</f>
        <v>3157</v>
      </c>
    </row>
    <row r="217" spans="1:13">
      <c r="A217" s="21">
        <v>211</v>
      </c>
      <c r="B217" s="21"/>
      <c r="C217" s="21"/>
      <c r="D217" s="21">
        <v>2</v>
      </c>
      <c r="E217" s="21">
        <v>0</v>
      </c>
      <c r="F217" s="20">
        <v>-114</v>
      </c>
      <c r="G217" s="21">
        <v>3</v>
      </c>
      <c r="H217" s="21">
        <v>450</v>
      </c>
      <c r="I217" s="21">
        <v>1016</v>
      </c>
      <c r="J217" s="21">
        <v>65</v>
      </c>
      <c r="K217" s="26">
        <f>8*(G217+(B$3-1)*H217)/(I217-(10-B$3)*J217)</f>
        <v>28.4695259593679</v>
      </c>
      <c r="L217" s="26">
        <f>IF(E217=1,(FLOOR((CEILING($B$2/H217,1)/($B$3-1)),1)*(I217-(10-$B$3)*J217))+(IF(MOD(CEILING($B$2/H217,1),$B$3-1)&gt;0,I217-(10-MOD(CEILING($B$2/H217,1),$B$3-1)-1)*J217,0)),(I217-(10-$B$3)*J217)*(CEILING($B$2/(H217*($B$3-1)+G217),1)))</f>
        <v>886</v>
      </c>
      <c r="M217" s="20">
        <f>(G217+(B$3-1)*H217)</f>
        <v>3153</v>
      </c>
    </row>
    <row r="218" spans="1:13">
      <c r="A218" s="21">
        <v>212</v>
      </c>
      <c r="B218" s="21"/>
      <c r="C218" s="21"/>
      <c r="D218" s="21"/>
      <c r="E218" s="21">
        <v>1</v>
      </c>
      <c r="F218" s="21"/>
      <c r="G218" s="21">
        <v>0</v>
      </c>
      <c r="H218" s="21">
        <v>451</v>
      </c>
      <c r="I218" s="21">
        <v>885</v>
      </c>
      <c r="J218" s="21">
        <v>65</v>
      </c>
      <c r="K218" s="26">
        <f>8*(G218+(B$3-1)*H218)/(I218-(10-B$3)*J218)</f>
        <v>33.4516556291391</v>
      </c>
      <c r="L218" s="26">
        <f>IF(E218=1,(FLOOR((CEILING($B$2/H218,1)/($B$3-1)),1)*(I218-(10-$B$3)*J218))+(IF(MOD(CEILING($B$2/H218,1),$B$3-1)&gt;0,I218-(10-MOD(CEILING($B$2/H218,1),$B$3-1)-1)*J218,0)),(I218-(10-$B$3)*J218)*(CEILING($B$2/(H218*($B$3-1)+G218),1)))</f>
        <v>365</v>
      </c>
      <c r="M218" s="20">
        <f>(G218+(B$3-1)*H218)</f>
        <v>3157</v>
      </c>
    </row>
    <row r="219" spans="1:13">
      <c r="A219" s="21">
        <v>213</v>
      </c>
      <c r="B219" s="21"/>
      <c r="C219" s="21"/>
      <c r="D219" s="21">
        <v>3</v>
      </c>
      <c r="E219" s="21">
        <v>0</v>
      </c>
      <c r="F219" s="20">
        <v>-117</v>
      </c>
      <c r="G219" s="21">
        <v>3</v>
      </c>
      <c r="H219" s="21">
        <v>450</v>
      </c>
      <c r="I219" s="21">
        <v>2032</v>
      </c>
      <c r="J219" s="21">
        <v>131</v>
      </c>
      <c r="K219" s="26">
        <f>8*(G219+(B$3-1)*H219)/(I219-(10-B$3)*J219)</f>
        <v>14.2508474576271</v>
      </c>
      <c r="L219" s="26">
        <f>IF(E219=1,(FLOOR((CEILING($B$2/H219,1)/($B$3-1)),1)*(I219-(10-$B$3)*J219))+(IF(MOD(CEILING($B$2/H219,1),$B$3-1)&gt;0,I219-(10-MOD(CEILING($B$2/H219,1),$B$3-1)-1)*J219,0)),(I219-(10-$B$3)*J219)*(CEILING($B$2/(H219*($B$3-1)+G219),1)))</f>
        <v>1770</v>
      </c>
      <c r="M219" s="20">
        <f>(G219+(B$3-1)*H219)</f>
        <v>3153</v>
      </c>
    </row>
    <row r="220" spans="1:13">
      <c r="A220" s="21">
        <v>214</v>
      </c>
      <c r="B220" s="21"/>
      <c r="C220" s="21"/>
      <c r="D220" s="21"/>
      <c r="E220" s="21">
        <v>1</v>
      </c>
      <c r="F220" s="21"/>
      <c r="G220" s="21">
        <v>0</v>
      </c>
      <c r="H220" s="21">
        <v>451</v>
      </c>
      <c r="I220" s="21">
        <v>1770</v>
      </c>
      <c r="J220" s="21">
        <v>131</v>
      </c>
      <c r="K220" s="26">
        <f>8*(G220+(B$3-1)*H220)/(I220-(10-B$3)*J220)</f>
        <v>16.7480106100796</v>
      </c>
      <c r="L220" s="26">
        <f>IF(E220=1,(FLOOR((CEILING($B$2/H220,1)/($B$3-1)),1)*(I220-(10-$B$3)*J220))+(IF(MOD(CEILING($B$2/H220,1),$B$3-1)&gt;0,I220-(10-MOD(CEILING($B$2/H220,1),$B$3-1)-1)*J220,0)),(I220-(10-$B$3)*J220)*(CEILING($B$2/(H220*($B$3-1)+G220),1)))</f>
        <v>722</v>
      </c>
      <c r="M220" s="20">
        <f>(G220+(B$3-1)*H220)</f>
        <v>3157</v>
      </c>
    </row>
    <row r="221" spans="1:13">
      <c r="A221" s="21">
        <v>215</v>
      </c>
      <c r="B221" s="21"/>
      <c r="C221" s="21"/>
      <c r="D221" s="21">
        <v>4</v>
      </c>
      <c r="E221" s="21">
        <v>0</v>
      </c>
      <c r="F221" s="20">
        <v>-119</v>
      </c>
      <c r="G221" s="21">
        <v>3</v>
      </c>
      <c r="H221" s="21">
        <v>450</v>
      </c>
      <c r="I221" s="21">
        <v>4065</v>
      </c>
      <c r="J221" s="21">
        <v>262</v>
      </c>
      <c r="K221" s="26">
        <f>8*(G221+(B$3-1)*H221)/(I221-(10-B$3)*J221)</f>
        <v>7.12341146568766</v>
      </c>
      <c r="L221" s="26">
        <f>IF(E221=1,(FLOOR((CEILING($B$2/H221,1)/($B$3-1)),1)*(I221-(10-$B$3)*J221))+(IF(MOD(CEILING($B$2/H221,1),$B$3-1)&gt;0,I221-(10-MOD(CEILING($B$2/H221,1),$B$3-1)-1)*J221,0)),(I221-(10-$B$3)*J221)*(CEILING($B$2/(H221*($B$3-1)+G221),1)))</f>
        <v>3541</v>
      </c>
      <c r="M221" s="20">
        <f>(G221+(B$3-1)*H221)</f>
        <v>3153</v>
      </c>
    </row>
    <row r="222" spans="1:13">
      <c r="A222" s="21">
        <v>216</v>
      </c>
      <c r="B222" s="21"/>
      <c r="C222" s="21"/>
      <c r="D222" s="21"/>
      <c r="E222" s="21">
        <v>1</v>
      </c>
      <c r="F222" s="21"/>
      <c r="G222" s="21">
        <v>0</v>
      </c>
      <c r="H222" s="21">
        <v>451</v>
      </c>
      <c r="I222" s="21">
        <v>3541</v>
      </c>
      <c r="J222" s="21">
        <v>262</v>
      </c>
      <c r="K222" s="26">
        <f>8*(G222+(B$3-1)*H222)/(I222-(10-B$3)*J222)</f>
        <v>8.37122969837587</v>
      </c>
      <c r="L222" s="26">
        <f>IF(E222=1,(FLOOR((CEILING($B$2/H222,1)/($B$3-1)),1)*(I222-(10-$B$3)*J222))+(IF(MOD(CEILING($B$2/H222,1),$B$3-1)&gt;0,I222-(10-MOD(CEILING($B$2/H222,1),$B$3-1)-1)*J222,0)),(I222-(10-$B$3)*J222)*(CEILING($B$2/(H222*($B$3-1)+G222),1)))</f>
        <v>1445</v>
      </c>
      <c r="M222" s="20">
        <f>(G222+(B$3-1)*H222)</f>
        <v>3157</v>
      </c>
    </row>
    <row r="223" spans="1:13">
      <c r="A223" s="21">
        <v>217</v>
      </c>
      <c r="B223" s="21"/>
      <c r="C223" s="21">
        <v>7</v>
      </c>
      <c r="D223" s="21">
        <v>1</v>
      </c>
      <c r="E223" s="21">
        <v>0</v>
      </c>
      <c r="F223" s="20">
        <v>-107</v>
      </c>
      <c r="G223" s="21">
        <v>3</v>
      </c>
      <c r="H223" s="21">
        <v>618</v>
      </c>
      <c r="I223" s="21">
        <v>491</v>
      </c>
      <c r="J223" s="21">
        <v>32</v>
      </c>
      <c r="K223" s="26">
        <f>8*(G223+(B$3-1)*H223)/(I223-(10-B$3)*J223)</f>
        <v>81.1053864168618</v>
      </c>
      <c r="L223" s="26">
        <f>IF(E223=1,(FLOOR((CEILING($B$2/H223,1)/($B$3-1)),1)*(I223-(10-$B$3)*J223))+(IF(MOD(CEILING($B$2/H223,1),$B$3-1)&gt;0,I223-(10-MOD(CEILING($B$2/H223,1),$B$3-1)-1)*J223,0)),(I223-(10-$B$3)*J223)*(CEILING($B$2/(H223*($B$3-1)+G223),1)))</f>
        <v>427</v>
      </c>
      <c r="M223" s="20">
        <f>(G223+(B$3-1)*H223)</f>
        <v>4329</v>
      </c>
    </row>
    <row r="224" spans="1:13">
      <c r="A224" s="21">
        <v>218</v>
      </c>
      <c r="B224" s="21"/>
      <c r="C224" s="21"/>
      <c r="D224" s="21"/>
      <c r="E224" s="21">
        <v>1</v>
      </c>
      <c r="F224" s="21"/>
      <c r="G224" s="21">
        <v>0</v>
      </c>
      <c r="H224" s="21">
        <v>619</v>
      </c>
      <c r="I224" s="21">
        <v>426</v>
      </c>
      <c r="J224" s="21">
        <v>32</v>
      </c>
      <c r="K224" s="26">
        <f>8*(G224+(B$3-1)*H224)/(I224-(10-B$3)*J224)</f>
        <v>95.7569060773481</v>
      </c>
      <c r="L224" s="26">
        <f>IF(E224=1,(FLOOR((CEILING($B$2/H224,1)/($B$3-1)),1)*(I224-(10-$B$3)*J224))+(IF(MOD(CEILING($B$2/H224,1),$B$3-1)&gt;0,I224-(10-MOD(CEILING($B$2/H224,1),$B$3-1)-1)*J224,0)),(I224-(10-$B$3)*J224)*(CEILING($B$2/(H224*($B$3-1)+G224),1)))</f>
        <v>170</v>
      </c>
      <c r="M224" s="20">
        <f>(G224+(B$3-1)*H224)</f>
        <v>4333</v>
      </c>
    </row>
    <row r="225" spans="1:13">
      <c r="A225" s="21">
        <v>219</v>
      </c>
      <c r="B225" s="21"/>
      <c r="C225" s="21"/>
      <c r="D225" s="21">
        <v>2</v>
      </c>
      <c r="E225" s="21">
        <v>0</v>
      </c>
      <c r="F225" s="20">
        <v>-111</v>
      </c>
      <c r="G225" s="21">
        <v>3</v>
      </c>
      <c r="H225" s="21">
        <v>618</v>
      </c>
      <c r="I225" s="21">
        <v>1016</v>
      </c>
      <c r="J225" s="21">
        <v>65</v>
      </c>
      <c r="K225" s="26">
        <f>8*(G225+(B$3-1)*H225)/(I225-(10-B$3)*J225)</f>
        <v>39.0880361173815</v>
      </c>
      <c r="L225" s="26">
        <f>IF(E225=1,(FLOOR((CEILING($B$2/H225,1)/($B$3-1)),1)*(I225-(10-$B$3)*J225))+(IF(MOD(CEILING($B$2/H225,1),$B$3-1)&gt;0,I225-(10-MOD(CEILING($B$2/H225,1),$B$3-1)-1)*J225,0)),(I225-(10-$B$3)*J225)*(CEILING($B$2/(H225*($B$3-1)+G225),1)))</f>
        <v>886</v>
      </c>
      <c r="M225" s="20">
        <f>(G225+(B$3-1)*H225)</f>
        <v>4329</v>
      </c>
    </row>
    <row r="226" spans="1:13">
      <c r="A226" s="21">
        <v>220</v>
      </c>
      <c r="B226" s="21"/>
      <c r="C226" s="21"/>
      <c r="D226" s="21"/>
      <c r="E226" s="21">
        <v>1</v>
      </c>
      <c r="F226" s="21"/>
      <c r="G226" s="21">
        <v>0</v>
      </c>
      <c r="H226" s="21">
        <v>619</v>
      </c>
      <c r="I226" s="21">
        <v>885</v>
      </c>
      <c r="J226" s="21">
        <v>65</v>
      </c>
      <c r="K226" s="26">
        <f>8*(G226+(B$3-1)*H226)/(I226-(10-B$3)*J226)</f>
        <v>45.912582781457</v>
      </c>
      <c r="L226" s="26">
        <f>IF(E226=1,(FLOOR((CEILING($B$2/H226,1)/($B$3-1)),1)*(I226-(10-$B$3)*J226))+(IF(MOD(CEILING($B$2/H226,1),$B$3-1)&gt;0,I226-(10-MOD(CEILING($B$2/H226,1),$B$3-1)-1)*J226,0)),(I226-(10-$B$3)*J226)*(CEILING($B$2/(H226*($B$3-1)+G226),1)))</f>
        <v>365</v>
      </c>
      <c r="M226" s="20">
        <f>(G226+(B$3-1)*H226)</f>
        <v>4333</v>
      </c>
    </row>
    <row r="227" spans="1:13">
      <c r="A227" s="21">
        <v>221</v>
      </c>
      <c r="B227" s="21"/>
      <c r="C227" s="21"/>
      <c r="D227" s="21">
        <v>3</v>
      </c>
      <c r="E227" s="21">
        <v>0</v>
      </c>
      <c r="F227" s="20">
        <v>-113</v>
      </c>
      <c r="G227" s="21">
        <v>3</v>
      </c>
      <c r="H227" s="21">
        <v>618</v>
      </c>
      <c r="I227" s="21">
        <v>2032</v>
      </c>
      <c r="J227" s="21">
        <v>131</v>
      </c>
      <c r="K227" s="26">
        <f>8*(G227+(B$3-1)*H227)/(I227-(10-B$3)*J227)</f>
        <v>19.5661016949153</v>
      </c>
      <c r="L227" s="26">
        <f>IF(E227=1,(FLOOR((CEILING($B$2/H227,1)/($B$3-1)),1)*(I227-(10-$B$3)*J227))+(IF(MOD(CEILING($B$2/H227,1),$B$3-1)&gt;0,I227-(10-MOD(CEILING($B$2/H227,1),$B$3-1)-1)*J227,0)),(I227-(10-$B$3)*J227)*(CEILING($B$2/(H227*($B$3-1)+G227),1)))</f>
        <v>1770</v>
      </c>
      <c r="M227" s="20">
        <f>(G227+(B$3-1)*H227)</f>
        <v>4329</v>
      </c>
    </row>
    <row r="228" spans="1:13">
      <c r="A228" s="21">
        <v>222</v>
      </c>
      <c r="B228" s="21"/>
      <c r="C228" s="21"/>
      <c r="D228" s="21"/>
      <c r="E228" s="21">
        <v>1</v>
      </c>
      <c r="F228" s="21"/>
      <c r="G228" s="21">
        <v>0</v>
      </c>
      <c r="H228" s="21">
        <v>619</v>
      </c>
      <c r="I228" s="21">
        <v>1770</v>
      </c>
      <c r="J228" s="21">
        <v>131</v>
      </c>
      <c r="K228" s="26">
        <f>8*(G228+(B$3-1)*H228)/(I228-(10-B$3)*J228)</f>
        <v>22.9867374005305</v>
      </c>
      <c r="L228" s="26">
        <f>IF(E228=1,(FLOOR((CEILING($B$2/H228,1)/($B$3-1)),1)*(I228-(10-$B$3)*J228))+(IF(MOD(CEILING($B$2/H228,1),$B$3-1)&gt;0,I228-(10-MOD(CEILING($B$2/H228,1),$B$3-1)-1)*J228,0)),(I228-(10-$B$3)*J228)*(CEILING($B$2/(H228*($B$3-1)+G228),1)))</f>
        <v>722</v>
      </c>
      <c r="M228" s="20">
        <f>(G228+(B$3-1)*H228)</f>
        <v>4333</v>
      </c>
    </row>
    <row r="229" spans="1:13">
      <c r="A229" s="21">
        <v>223</v>
      </c>
      <c r="B229" s="21"/>
      <c r="C229" s="21"/>
      <c r="D229" s="21">
        <v>4</v>
      </c>
      <c r="E229" s="21">
        <v>0</v>
      </c>
      <c r="F229" s="20">
        <v>-116</v>
      </c>
      <c r="G229" s="21">
        <v>3</v>
      </c>
      <c r="H229" s="21">
        <v>618</v>
      </c>
      <c r="I229" s="21">
        <v>4065</v>
      </c>
      <c r="J229" s="21">
        <v>262</v>
      </c>
      <c r="K229" s="26">
        <f>8*(G229+(B$3-1)*H229)/(I229-(10-B$3)*J229)</f>
        <v>9.78028805422197</v>
      </c>
      <c r="L229" s="26">
        <f>IF(E229=1,(FLOOR((CEILING($B$2/H229,1)/($B$3-1)),1)*(I229-(10-$B$3)*J229))+(IF(MOD(CEILING($B$2/H229,1),$B$3-1)&gt;0,I229-(10-MOD(CEILING($B$2/H229,1),$B$3-1)-1)*J229,0)),(I229-(10-$B$3)*J229)*(CEILING($B$2/(H229*($B$3-1)+G229),1)))</f>
        <v>3541</v>
      </c>
      <c r="M229" s="20">
        <f>(G229+(B$3-1)*H229)</f>
        <v>4329</v>
      </c>
    </row>
    <row r="230" spans="1:13">
      <c r="A230" s="21">
        <v>224</v>
      </c>
      <c r="B230" s="21"/>
      <c r="C230" s="21"/>
      <c r="D230" s="21"/>
      <c r="E230" s="21">
        <v>1</v>
      </c>
      <c r="F230" s="21"/>
      <c r="G230" s="21">
        <v>0</v>
      </c>
      <c r="H230" s="21">
        <v>619</v>
      </c>
      <c r="I230" s="21">
        <v>3541</v>
      </c>
      <c r="J230" s="21">
        <v>262</v>
      </c>
      <c r="K230" s="26">
        <f>8*(G230+(B$3-1)*H230)/(I230-(10-B$3)*J230)</f>
        <v>11.4895591647332</v>
      </c>
      <c r="L230" s="26">
        <f>IF(E230=1,(FLOOR((CEILING($B$2/H230,1)/($B$3-1)),1)*(I230-(10-$B$3)*J230))+(IF(MOD(CEILING($B$2/H230,1),$B$3-1)&gt;0,I230-(10-MOD(CEILING($B$2/H230,1),$B$3-1)-1)*J230,0)),(I230-(10-$B$3)*J230)*(CEILING($B$2/(H230*($B$3-1)+G230),1)))</f>
        <v>1445</v>
      </c>
      <c r="M230" s="20">
        <f>(G230+(B$3-1)*H230)</f>
        <v>4333</v>
      </c>
    </row>
    <row r="231" ht="16.35"/>
    <row r="232" ht="16.35" spans="1:13">
      <c r="A232" s="14" t="s">
        <v>45</v>
      </c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22"/>
    </row>
    <row r="233" ht="29.55" spans="1:13">
      <c r="A233" s="16" t="s">
        <v>60</v>
      </c>
      <c r="B233" s="18" t="s">
        <v>46</v>
      </c>
      <c r="C233" s="18" t="s">
        <v>77</v>
      </c>
      <c r="D233" s="18" t="s">
        <v>78</v>
      </c>
      <c r="E233" s="18" t="s">
        <v>64</v>
      </c>
      <c r="F233" s="19" t="s">
        <v>65</v>
      </c>
      <c r="G233" s="19" t="s">
        <v>66</v>
      </c>
      <c r="H233" s="19" t="s">
        <v>67</v>
      </c>
      <c r="I233" s="23" t="s">
        <v>68</v>
      </c>
      <c r="J233" s="23" t="s">
        <v>69</v>
      </c>
      <c r="K233" s="23" t="s">
        <v>70</v>
      </c>
      <c r="L233" s="24" t="s">
        <v>71</v>
      </c>
      <c r="M233" s="24" t="s">
        <v>72</v>
      </c>
    </row>
    <row r="234" spans="1:13">
      <c r="A234" s="43">
        <v>1</v>
      </c>
      <c r="B234" s="43">
        <v>0</v>
      </c>
      <c r="C234" s="43">
        <v>2</v>
      </c>
      <c r="D234" s="43">
        <v>1</v>
      </c>
      <c r="E234" s="43">
        <v>1</v>
      </c>
      <c r="F234" s="43">
        <v>-114</v>
      </c>
      <c r="G234" s="43">
        <v>0</v>
      </c>
      <c r="H234" s="43">
        <v>13</v>
      </c>
      <c r="I234" s="43">
        <v>53</v>
      </c>
      <c r="J234" s="43">
        <v>4</v>
      </c>
      <c r="K234" s="26">
        <f>8*(G234+(B$3-1)*H234)/(I234-(10-B$3)*J234)</f>
        <v>16.1777777777778</v>
      </c>
      <c r="L234" s="26">
        <f>IF(E234=1,(FLOOR((CEILING($B$2/H234,1)/($B$3-1)),1)*(I234-(10-$B$3)*J234))+(IF(MOD(CEILING($B$2/H234,1),$B$3-1)&gt;0,I234-(10-MOD(CEILING($B$2/H234,1),$B$3-1)-1)*J234,0)),(I234-(10-$B$3)*J234)*(CEILING($B$2/(H234*($B$3-1)+G234),1)))</f>
        <v>33</v>
      </c>
      <c r="M234" s="20">
        <f>(G234+(B$3-1)*H234)</f>
        <v>91</v>
      </c>
    </row>
    <row r="235" spans="1:13">
      <c r="A235" s="44">
        <v>2</v>
      </c>
      <c r="B235" s="44">
        <v>0</v>
      </c>
      <c r="C235" s="44">
        <v>3</v>
      </c>
      <c r="D235" s="44">
        <v>1</v>
      </c>
      <c r="E235" s="44">
        <v>1</v>
      </c>
      <c r="F235" s="44">
        <v>-111</v>
      </c>
      <c r="G235" s="44">
        <v>0</v>
      </c>
      <c r="H235" s="44">
        <v>17</v>
      </c>
      <c r="I235" s="44">
        <v>53</v>
      </c>
      <c r="J235" s="44">
        <v>4</v>
      </c>
      <c r="K235" s="26">
        <f>8*(G235+(B$3-1)*H235)/(I235-(10-B$3)*J235)</f>
        <v>21.1555555555556</v>
      </c>
      <c r="L235" s="26">
        <f>IF(E235=1,(FLOOR((CEILING($B$2/H235,1)/($B$3-1)),1)*(I235-(10-$B$3)*J235))+(IF(MOD(CEILING($B$2/H235,1),$B$3-1)&gt;0,I235-(10-MOD(CEILING($B$2/H235,1),$B$3-1)-1)*J235,0)),(I235-(10-$B$3)*J235)*(CEILING($B$2/(H235*($B$3-1)+G235),1)))</f>
        <v>33</v>
      </c>
      <c r="M235" s="20">
        <f>(G235+(B$3-1)*H235)</f>
        <v>119</v>
      </c>
    </row>
    <row r="236" spans="1:13">
      <c r="A236" s="44">
        <v>3</v>
      </c>
      <c r="B236" s="44">
        <v>0</v>
      </c>
      <c r="C236" s="44">
        <v>5</v>
      </c>
      <c r="D236" s="44">
        <v>1</v>
      </c>
      <c r="E236" s="44">
        <v>1</v>
      </c>
      <c r="F236" s="44">
        <v>-98</v>
      </c>
      <c r="G236" s="44">
        <v>0</v>
      </c>
      <c r="H236" s="44">
        <v>108</v>
      </c>
      <c r="I236" s="44">
        <v>53</v>
      </c>
      <c r="J236" s="44">
        <v>4</v>
      </c>
      <c r="K236" s="26">
        <f>8*(G236+(B$3-1)*H236)/(I236-(10-B$3)*J236)</f>
        <v>134.4</v>
      </c>
      <c r="L236" s="26">
        <f>IF(E236=1,(FLOOR((CEILING($B$2/H236,1)/($B$3-1)),1)*(I236-(10-$B$3)*J236))+(IF(MOD(CEILING($B$2/H236,1),$B$3-1)&gt;0,I236-(10-MOD(CEILING($B$2/H236,1),$B$3-1)-1)*J236,0)),(I236-(10-$B$3)*J236)*(CEILING($B$2/(H236*($B$3-1)+G236),1)))</f>
        <v>21</v>
      </c>
      <c r="M236" s="20">
        <f>(G236+(B$3-1)*H236)</f>
        <v>756</v>
      </c>
    </row>
    <row r="237" spans="1:13">
      <c r="A237" s="44">
        <v>4</v>
      </c>
      <c r="B237" s="44">
        <v>1</v>
      </c>
      <c r="C237" s="44">
        <v>5</v>
      </c>
      <c r="D237" s="44">
        <v>1</v>
      </c>
      <c r="E237" s="44">
        <v>1</v>
      </c>
      <c r="F237" s="44">
        <v>-101</v>
      </c>
      <c r="G237" s="44">
        <v>0</v>
      </c>
      <c r="H237" s="44">
        <v>255</v>
      </c>
      <c r="I237" s="44">
        <v>106</v>
      </c>
      <c r="J237" s="44">
        <v>8</v>
      </c>
      <c r="K237" s="26">
        <f>8*(G237+(B$3-1)*H237)/(I237-(10-B$3)*J237)</f>
        <v>158.666666666667</v>
      </c>
      <c r="L237" s="26">
        <f>IF(E237=1,(FLOOR((CEILING($B$2/H237,1)/($B$3-1)),1)*(I237-(10-$B$3)*J237))+(IF(MOD(CEILING($B$2/H237,1),$B$3-1)&gt;0,I237-(10-MOD(CEILING($B$2/H237,1),$B$3-1)-1)*J237,0)),(I237-(10-$B$3)*J237)*(CEILING($B$2/(H237*($B$3-1)+G237),1)))</f>
        <v>42</v>
      </c>
      <c r="M237" s="20">
        <f>(G237+(B$3-1)*H237)</f>
        <v>1785</v>
      </c>
    </row>
    <row r="241" spans="1:12">
      <c r="A241"/>
      <c r="E241"/>
      <c r="F241"/>
      <c r="G241"/>
      <c r="H241"/>
      <c r="I241"/>
      <c r="J241"/>
      <c r="K241"/>
      <c r="L241"/>
    </row>
    <row r="242" spans="1:12">
      <c r="A242"/>
      <c r="E242"/>
      <c r="F242"/>
      <c r="G242"/>
      <c r="H242"/>
      <c r="I242"/>
      <c r="J242"/>
      <c r="K242"/>
      <c r="L242"/>
    </row>
    <row r="243" spans="1:12">
      <c r="A243"/>
      <c r="E243"/>
      <c r="F243"/>
      <c r="G243"/>
      <c r="H243"/>
      <c r="I243"/>
      <c r="J243"/>
      <c r="K243"/>
      <c r="L243"/>
    </row>
    <row r="244" spans="1:12">
      <c r="A244"/>
      <c r="E244"/>
      <c r="F244"/>
      <c r="G244"/>
      <c r="H244"/>
      <c r="I244"/>
      <c r="J244"/>
      <c r="K244"/>
      <c r="L244"/>
    </row>
    <row r="245" spans="1:12">
      <c r="A245"/>
      <c r="E245"/>
      <c r="F245"/>
      <c r="G245"/>
      <c r="H245"/>
      <c r="I245"/>
      <c r="J245"/>
      <c r="K245"/>
      <c r="L245"/>
    </row>
    <row r="246" spans="1:12">
      <c r="A246"/>
      <c r="E246"/>
      <c r="F246"/>
      <c r="G246"/>
      <c r="H246"/>
      <c r="I246"/>
      <c r="J246"/>
      <c r="K246"/>
      <c r="L246"/>
    </row>
  </sheetData>
  <mergeCells count="259">
    <mergeCell ref="A5:M5"/>
    <mergeCell ref="A232:M232"/>
    <mergeCell ref="B7:B46"/>
    <mergeCell ref="B47:B102"/>
    <mergeCell ref="B103:B166"/>
    <mergeCell ref="B167:B230"/>
    <mergeCell ref="C7:C14"/>
    <mergeCell ref="C15:C22"/>
    <mergeCell ref="C23:C30"/>
    <mergeCell ref="C31:C38"/>
    <mergeCell ref="C39:C46"/>
    <mergeCell ref="C47:C54"/>
    <mergeCell ref="C55:C62"/>
    <mergeCell ref="C63:C70"/>
    <mergeCell ref="C71:C78"/>
    <mergeCell ref="C79:C86"/>
    <mergeCell ref="C87:C94"/>
    <mergeCell ref="C95:C102"/>
    <mergeCell ref="C103:C110"/>
    <mergeCell ref="C111:C118"/>
    <mergeCell ref="C119:C126"/>
    <mergeCell ref="C127:C134"/>
    <mergeCell ref="C135:C142"/>
    <mergeCell ref="C143:C150"/>
    <mergeCell ref="C151:C158"/>
    <mergeCell ref="C159:C166"/>
    <mergeCell ref="C167:C174"/>
    <mergeCell ref="C175:C182"/>
    <mergeCell ref="C183:C190"/>
    <mergeCell ref="C191:C198"/>
    <mergeCell ref="C199:C206"/>
    <mergeCell ref="C207:C214"/>
    <mergeCell ref="C215:C222"/>
    <mergeCell ref="C223:C230"/>
    <mergeCell ref="D7:D8"/>
    <mergeCell ref="D9:D10"/>
    <mergeCell ref="D11:D12"/>
    <mergeCell ref="D13:D14"/>
    <mergeCell ref="D15:D16"/>
    <mergeCell ref="D17:D18"/>
    <mergeCell ref="D19:D20"/>
    <mergeCell ref="D21:D22"/>
    <mergeCell ref="D23:D24"/>
    <mergeCell ref="D25:D26"/>
    <mergeCell ref="D27:D28"/>
    <mergeCell ref="D29:D30"/>
    <mergeCell ref="D31:D32"/>
    <mergeCell ref="D33:D34"/>
    <mergeCell ref="D35:D36"/>
    <mergeCell ref="D37:D38"/>
    <mergeCell ref="D39:D40"/>
    <mergeCell ref="D41:D42"/>
    <mergeCell ref="D43:D44"/>
    <mergeCell ref="D45:D46"/>
    <mergeCell ref="D47:D48"/>
    <mergeCell ref="D49:D50"/>
    <mergeCell ref="D51:D52"/>
    <mergeCell ref="D53:D54"/>
    <mergeCell ref="D55:D56"/>
    <mergeCell ref="D57:D58"/>
    <mergeCell ref="D59:D60"/>
    <mergeCell ref="D61:D62"/>
    <mergeCell ref="D63:D64"/>
    <mergeCell ref="D65:D66"/>
    <mergeCell ref="D67:D68"/>
    <mergeCell ref="D69:D70"/>
    <mergeCell ref="D71:D72"/>
    <mergeCell ref="D73:D74"/>
    <mergeCell ref="D75:D76"/>
    <mergeCell ref="D77:D78"/>
    <mergeCell ref="D79:D80"/>
    <mergeCell ref="D81:D82"/>
    <mergeCell ref="D83:D84"/>
    <mergeCell ref="D85:D86"/>
    <mergeCell ref="D87:D88"/>
    <mergeCell ref="D89:D90"/>
    <mergeCell ref="D91:D92"/>
    <mergeCell ref="D93:D94"/>
    <mergeCell ref="D95:D96"/>
    <mergeCell ref="D97:D98"/>
    <mergeCell ref="D99:D100"/>
    <mergeCell ref="D101:D102"/>
    <mergeCell ref="D103:D104"/>
    <mergeCell ref="D105:D106"/>
    <mergeCell ref="D107:D108"/>
    <mergeCell ref="D109:D110"/>
    <mergeCell ref="D111:D112"/>
    <mergeCell ref="D113:D114"/>
    <mergeCell ref="D115:D116"/>
    <mergeCell ref="D117:D118"/>
    <mergeCell ref="D119:D120"/>
    <mergeCell ref="D121:D122"/>
    <mergeCell ref="D123:D124"/>
    <mergeCell ref="D125:D126"/>
    <mergeCell ref="D127:D128"/>
    <mergeCell ref="D129:D130"/>
    <mergeCell ref="D131:D132"/>
    <mergeCell ref="D133:D134"/>
    <mergeCell ref="D135:D136"/>
    <mergeCell ref="D137:D138"/>
    <mergeCell ref="D139:D140"/>
    <mergeCell ref="D141:D142"/>
    <mergeCell ref="D143:D144"/>
    <mergeCell ref="D145:D146"/>
    <mergeCell ref="D147:D148"/>
    <mergeCell ref="D149:D150"/>
    <mergeCell ref="D151:D152"/>
    <mergeCell ref="D153:D154"/>
    <mergeCell ref="D155:D156"/>
    <mergeCell ref="D157:D158"/>
    <mergeCell ref="D159:D160"/>
    <mergeCell ref="D161:D162"/>
    <mergeCell ref="D163:D164"/>
    <mergeCell ref="D165:D166"/>
    <mergeCell ref="D167:D168"/>
    <mergeCell ref="D169:D170"/>
    <mergeCell ref="D171:D172"/>
    <mergeCell ref="D173:D174"/>
    <mergeCell ref="D175:D176"/>
    <mergeCell ref="D177:D178"/>
    <mergeCell ref="D179:D180"/>
    <mergeCell ref="D181:D182"/>
    <mergeCell ref="D183:D184"/>
    <mergeCell ref="D185:D186"/>
    <mergeCell ref="D187:D188"/>
    <mergeCell ref="D189:D190"/>
    <mergeCell ref="D191:D192"/>
    <mergeCell ref="D193:D194"/>
    <mergeCell ref="D195:D196"/>
    <mergeCell ref="D197:D198"/>
    <mergeCell ref="D199:D200"/>
    <mergeCell ref="D201:D202"/>
    <mergeCell ref="D203:D204"/>
    <mergeCell ref="D205:D206"/>
    <mergeCell ref="D207:D208"/>
    <mergeCell ref="D209:D210"/>
    <mergeCell ref="D211:D212"/>
    <mergeCell ref="D213:D214"/>
    <mergeCell ref="D215:D216"/>
    <mergeCell ref="D217:D218"/>
    <mergeCell ref="D219:D220"/>
    <mergeCell ref="D221:D222"/>
    <mergeCell ref="D223:D224"/>
    <mergeCell ref="D225:D226"/>
    <mergeCell ref="D227:D228"/>
    <mergeCell ref="D229:D230"/>
    <mergeCell ref="F7:F8"/>
    <mergeCell ref="F9:F10"/>
    <mergeCell ref="F11:F12"/>
    <mergeCell ref="F13:F14"/>
    <mergeCell ref="F15:F16"/>
    <mergeCell ref="F17:F18"/>
    <mergeCell ref="F19:F20"/>
    <mergeCell ref="F21:F22"/>
    <mergeCell ref="F23:F24"/>
    <mergeCell ref="F25:F26"/>
    <mergeCell ref="F27:F28"/>
    <mergeCell ref="F29:F30"/>
    <mergeCell ref="F31:F32"/>
    <mergeCell ref="F33:F34"/>
    <mergeCell ref="F35:F36"/>
    <mergeCell ref="F37:F38"/>
    <mergeCell ref="F39:F40"/>
    <mergeCell ref="F41:F42"/>
    <mergeCell ref="F43:F44"/>
    <mergeCell ref="F45:F46"/>
    <mergeCell ref="F47:F48"/>
    <mergeCell ref="F49:F50"/>
    <mergeCell ref="F51:F52"/>
    <mergeCell ref="F53:F54"/>
    <mergeCell ref="F55:F56"/>
    <mergeCell ref="F57:F58"/>
    <mergeCell ref="F59:F60"/>
    <mergeCell ref="F61:F62"/>
    <mergeCell ref="F63:F64"/>
    <mergeCell ref="F65:F66"/>
    <mergeCell ref="F67:F68"/>
    <mergeCell ref="F69:F70"/>
    <mergeCell ref="F71:F72"/>
    <mergeCell ref="F73:F74"/>
    <mergeCell ref="F75:F76"/>
    <mergeCell ref="F77:F78"/>
    <mergeCell ref="F79:F80"/>
    <mergeCell ref="F81:F82"/>
    <mergeCell ref="F83:F84"/>
    <mergeCell ref="F85:F86"/>
    <mergeCell ref="F87:F88"/>
    <mergeCell ref="F89:F90"/>
    <mergeCell ref="F91:F92"/>
    <mergeCell ref="F93:F94"/>
    <mergeCell ref="F95:F96"/>
    <mergeCell ref="F97:F98"/>
    <mergeCell ref="F99:F100"/>
    <mergeCell ref="F101:F102"/>
    <mergeCell ref="F103:F104"/>
    <mergeCell ref="F105:F106"/>
    <mergeCell ref="F107:F108"/>
    <mergeCell ref="F109:F110"/>
    <mergeCell ref="F111:F112"/>
    <mergeCell ref="F113:F114"/>
    <mergeCell ref="F115:F116"/>
    <mergeCell ref="F117:F118"/>
    <mergeCell ref="F119:F120"/>
    <mergeCell ref="F121:F122"/>
    <mergeCell ref="F123:F124"/>
    <mergeCell ref="F125:F126"/>
    <mergeCell ref="F127:F128"/>
    <mergeCell ref="F129:F130"/>
    <mergeCell ref="F131:F132"/>
    <mergeCell ref="F133:F134"/>
    <mergeCell ref="F135:F136"/>
    <mergeCell ref="F137:F138"/>
    <mergeCell ref="F139:F140"/>
    <mergeCell ref="F141:F142"/>
    <mergeCell ref="F143:F144"/>
    <mergeCell ref="F145:F146"/>
    <mergeCell ref="F147:F148"/>
    <mergeCell ref="F149:F150"/>
    <mergeCell ref="F151:F152"/>
    <mergeCell ref="F153:F154"/>
    <mergeCell ref="F155:F156"/>
    <mergeCell ref="F157:F158"/>
    <mergeCell ref="F159:F160"/>
    <mergeCell ref="F161:F162"/>
    <mergeCell ref="F163:F164"/>
    <mergeCell ref="F165:F166"/>
    <mergeCell ref="F167:F168"/>
    <mergeCell ref="F169:F170"/>
    <mergeCell ref="F171:F172"/>
    <mergeCell ref="F173:F174"/>
    <mergeCell ref="F175:F176"/>
    <mergeCell ref="F177:F178"/>
    <mergeCell ref="F179:F180"/>
    <mergeCell ref="F181:F182"/>
    <mergeCell ref="F183:F184"/>
    <mergeCell ref="F185:F186"/>
    <mergeCell ref="F187:F188"/>
    <mergeCell ref="F189:F190"/>
    <mergeCell ref="F191:F192"/>
    <mergeCell ref="F193:F194"/>
    <mergeCell ref="F195:F196"/>
    <mergeCell ref="F197:F198"/>
    <mergeCell ref="F199:F200"/>
    <mergeCell ref="F201:F202"/>
    <mergeCell ref="F203:F204"/>
    <mergeCell ref="F205:F206"/>
    <mergeCell ref="F207:F208"/>
    <mergeCell ref="F209:F210"/>
    <mergeCell ref="F211:F212"/>
    <mergeCell ref="F213:F214"/>
    <mergeCell ref="F215:F216"/>
    <mergeCell ref="F217:F218"/>
    <mergeCell ref="F219:F220"/>
    <mergeCell ref="F221:F222"/>
    <mergeCell ref="F223:F224"/>
    <mergeCell ref="F225:F226"/>
    <mergeCell ref="F227:F228"/>
    <mergeCell ref="F229:F230"/>
    <mergeCell ref="O17:O32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37"/>
  <sheetViews>
    <sheetView zoomScale="85" zoomScaleNormal="85" topLeftCell="A4" workbookViewId="0">
      <selection activeCell="O188" sqref="O188"/>
    </sheetView>
  </sheetViews>
  <sheetFormatPr defaultColWidth="9" defaultRowHeight="15.6"/>
  <cols>
    <col min="1" max="1" width="16.8181818181818" style="2" customWidth="1"/>
    <col min="2" max="2" width="11.8712121212121" customWidth="1"/>
    <col min="3" max="3" width="24.9166666666667" customWidth="1"/>
    <col min="4" max="4" width="11.1212121212121" customWidth="1"/>
    <col min="5" max="5" width="18.030303030303" style="2" customWidth="1"/>
    <col min="6" max="7" width="16.3106060606061" style="2" customWidth="1"/>
    <col min="8" max="8" width="20.9772727272727" style="2" customWidth="1"/>
    <col min="9" max="10" width="17.1666666666667" style="2" customWidth="1"/>
    <col min="11" max="11" width="13" style="3" customWidth="1"/>
    <col min="12" max="12" width="12.4090909090909" style="3" customWidth="1"/>
    <col min="13" max="13" width="13.7878787878788" customWidth="1"/>
    <col min="15" max="15" width="60.3181818181818" customWidth="1"/>
  </cols>
  <sheetData>
    <row r="1" ht="16.35" spans="1:12">
      <c r="A1" s="4" t="s">
        <v>48</v>
      </c>
      <c r="B1" s="5" t="s">
        <v>49</v>
      </c>
      <c r="C1" s="6" t="s">
        <v>50</v>
      </c>
      <c r="D1" s="2"/>
      <c r="H1" s="3"/>
      <c r="I1" s="3"/>
      <c r="J1"/>
      <c r="K1"/>
      <c r="L1"/>
    </row>
    <row r="2" spans="1:12">
      <c r="A2" s="7" t="s">
        <v>51</v>
      </c>
      <c r="B2" s="8">
        <v>14</v>
      </c>
      <c r="C2" s="9"/>
      <c r="D2" s="2" t="s">
        <v>52</v>
      </c>
      <c r="H2" s="3"/>
      <c r="I2" s="3"/>
      <c r="J2"/>
      <c r="K2"/>
      <c r="L2"/>
    </row>
    <row r="3" ht="16.35" spans="1:12">
      <c r="A3" s="10" t="s">
        <v>53</v>
      </c>
      <c r="B3" s="11">
        <v>4</v>
      </c>
      <c r="C3" s="12" t="s">
        <v>54</v>
      </c>
      <c r="D3" s="2" t="s">
        <v>55</v>
      </c>
      <c r="H3" s="3"/>
      <c r="I3" s="3"/>
      <c r="J3"/>
      <c r="K3"/>
      <c r="L3"/>
    </row>
    <row r="4" ht="16.35" spans="1:12">
      <c r="A4"/>
      <c r="C4" s="2"/>
      <c r="D4" s="2"/>
      <c r="G4" s="2" t="s">
        <v>56</v>
      </c>
      <c r="H4" s="13" t="s">
        <v>57</v>
      </c>
      <c r="I4" s="13" t="s">
        <v>58</v>
      </c>
      <c r="J4" s="2" t="s">
        <v>59</v>
      </c>
      <c r="K4"/>
      <c r="L4"/>
    </row>
    <row r="5" ht="16.35" spans="1:13">
      <c r="A5" s="14" t="s">
        <v>28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22"/>
    </row>
    <row r="6" ht="195" customHeight="1" spans="1:15">
      <c r="A6" s="16" t="s">
        <v>60</v>
      </c>
      <c r="B6" s="17" t="s">
        <v>61</v>
      </c>
      <c r="C6" s="17" t="s">
        <v>62</v>
      </c>
      <c r="D6" s="17" t="s">
        <v>63</v>
      </c>
      <c r="E6" s="18" t="s">
        <v>64</v>
      </c>
      <c r="F6" s="19" t="s">
        <v>65</v>
      </c>
      <c r="G6" s="19" t="s">
        <v>66</v>
      </c>
      <c r="H6" s="19" t="s">
        <v>67</v>
      </c>
      <c r="I6" s="23" t="s">
        <v>68</v>
      </c>
      <c r="J6" s="23" t="s">
        <v>69</v>
      </c>
      <c r="K6" s="23" t="s">
        <v>70</v>
      </c>
      <c r="L6" s="24" t="s">
        <v>71</v>
      </c>
      <c r="M6" s="24" t="s">
        <v>72</v>
      </c>
      <c r="O6" s="25" t="s">
        <v>73</v>
      </c>
    </row>
    <row r="7" spans="1:15">
      <c r="A7" s="20">
        <v>1</v>
      </c>
      <c r="B7" s="20">
        <v>0</v>
      </c>
      <c r="C7" s="20">
        <v>0</v>
      </c>
      <c r="D7" s="20">
        <v>1</v>
      </c>
      <c r="E7" s="20">
        <v>0</v>
      </c>
      <c r="F7" s="20">
        <v>-119</v>
      </c>
      <c r="G7" s="20">
        <v>2</v>
      </c>
      <c r="H7" s="20">
        <v>7</v>
      </c>
      <c r="I7" s="20">
        <v>52</v>
      </c>
      <c r="J7" s="20">
        <v>4</v>
      </c>
      <c r="K7" s="26">
        <f>8*(G7+(B$3-1)*H7)/(I7-(10-B$3)*J7)</f>
        <v>6.57142857142857</v>
      </c>
      <c r="L7" s="26">
        <f>IF(E7=1,(FLOOR((CEILING($B$2/H7,1)/($B$3-1)),1)*(I7-(10-$B$3)*J7))+(IF(MOD(CEILING($B$2/H7,1),$B$3-1)&gt;0,I7-(10-MOD(CEILING($B$2/H7,1),$B$3-1)-1)*J7,0)),(I7-(10-$B$3)*J7)*(CEILING($B$2/(H7*($B$3-1)+G7),1)))</f>
        <v>28</v>
      </c>
      <c r="M7" s="27">
        <f>(G7+(B$3-1)*H7)</f>
        <v>23</v>
      </c>
      <c r="O7" s="25"/>
    </row>
    <row r="8" spans="1:13">
      <c r="A8" s="21">
        <v>2</v>
      </c>
      <c r="B8" s="21"/>
      <c r="C8" s="21"/>
      <c r="D8" s="21"/>
      <c r="E8" s="21">
        <v>1</v>
      </c>
      <c r="F8" s="21"/>
      <c r="G8" s="21">
        <v>0</v>
      </c>
      <c r="H8" s="21">
        <v>7</v>
      </c>
      <c r="I8" s="21">
        <v>46</v>
      </c>
      <c r="J8" s="21">
        <v>4</v>
      </c>
      <c r="K8" s="26">
        <f>8*(G8+(B$3-1)*H8)/(I8-(10-B$3)*J8)</f>
        <v>7.63636363636364</v>
      </c>
      <c r="L8" s="26">
        <f>IF(E8=1,(FLOOR((CEILING($B$2/H8,1)/($B$3-1)),1)*(I8-(10-$B$3)*J8))+(IF(MOD(CEILING($B$2/H8,1),$B$3-1)&gt;0,I8-(10-MOD(CEILING($B$2/H8,1),$B$3-1)-1)*J8,0)),(I8-(10-$B$3)*J8)*(CEILING($B$2/(H8*($B$3-1)+G8),1)))</f>
        <v>18</v>
      </c>
      <c r="M8" s="20">
        <f>(G8+(B$3-1)*H8)</f>
        <v>21</v>
      </c>
    </row>
    <row r="9" spans="1:15">
      <c r="A9" s="21">
        <v>3</v>
      </c>
      <c r="B9" s="21"/>
      <c r="C9" s="21"/>
      <c r="D9" s="21">
        <v>2</v>
      </c>
      <c r="E9" s="21">
        <v>0</v>
      </c>
      <c r="F9" s="20">
        <v>-123</v>
      </c>
      <c r="G9" s="21">
        <v>2</v>
      </c>
      <c r="H9" s="21">
        <v>7</v>
      </c>
      <c r="I9" s="21">
        <v>104</v>
      </c>
      <c r="J9" s="21">
        <v>8</v>
      </c>
      <c r="K9" s="26">
        <f>8*(G9+(B$3-1)*H9)/(I9-(10-B$3)*J9)</f>
        <v>3.28571428571429</v>
      </c>
      <c r="L9" s="26">
        <f>IF(E9=1,(FLOOR((CEILING($B$2/H9,1)/($B$3-1)),1)*(I9-(10-$B$3)*J9))+(IF(MOD(CEILING($B$2/H9,1),$B$3-1)&gt;0,I9-(10-MOD(CEILING($B$2/H9,1),$B$3-1)-1)*J9,0)),(I9-(10-$B$3)*J9)*(CEILING($B$2/(H9*($B$3-1)+G9),1)))</f>
        <v>56</v>
      </c>
      <c r="M9" s="20">
        <f>(G9+(B$3-1)*H9)</f>
        <v>23</v>
      </c>
      <c r="O9" t="s">
        <v>74</v>
      </c>
    </row>
    <row r="10" spans="1:13">
      <c r="A10" s="21">
        <v>4</v>
      </c>
      <c r="B10" s="21"/>
      <c r="C10" s="21"/>
      <c r="D10" s="21"/>
      <c r="E10" s="21">
        <v>1</v>
      </c>
      <c r="F10" s="21"/>
      <c r="G10" s="21">
        <v>0</v>
      </c>
      <c r="H10" s="21">
        <v>7</v>
      </c>
      <c r="I10" s="21">
        <v>92</v>
      </c>
      <c r="J10" s="21">
        <v>8</v>
      </c>
      <c r="K10" s="26">
        <f>8*(G10+(B$3-1)*H10)/(I10-(10-B$3)*J10)</f>
        <v>3.81818181818182</v>
      </c>
      <c r="L10" s="26">
        <f>IF(E10=1,(FLOOR((CEILING($B$2/H10,1)/($B$3-1)),1)*(I10-(10-$B$3)*J10))+(IF(MOD(CEILING($B$2/H10,1),$B$3-1)&gt;0,I10-(10-MOD(CEILING($B$2/H10,1),$B$3-1)-1)*J10,0)),(I10-(10-$B$3)*J10)*(CEILING($B$2/(H10*($B$3-1)+G10),1)))</f>
        <v>36</v>
      </c>
      <c r="M10" s="20">
        <f>(G10+(B$3-1)*H10)</f>
        <v>21</v>
      </c>
    </row>
    <row r="11" spans="1:15">
      <c r="A11" s="21">
        <v>5</v>
      </c>
      <c r="B11" s="21"/>
      <c r="C11" s="21"/>
      <c r="D11" s="21">
        <v>3</v>
      </c>
      <c r="E11" s="21">
        <v>0</v>
      </c>
      <c r="F11" s="20">
        <v>-126</v>
      </c>
      <c r="G11" s="21">
        <v>2</v>
      </c>
      <c r="H11" s="21">
        <v>7</v>
      </c>
      <c r="I11" s="21">
        <v>208</v>
      </c>
      <c r="J11" s="21">
        <v>16</v>
      </c>
      <c r="K11" s="26">
        <f>8*(G11+(B$3-1)*H11)/(I11-(10-B$3)*J11)</f>
        <v>1.64285714285714</v>
      </c>
      <c r="L11" s="26">
        <f>IF(E11=1,(FLOOR((CEILING($B$2/H11,1)/($B$3-1)),1)*(I11-(10-$B$3)*J11))+(IF(MOD(CEILING($B$2/H11,1),$B$3-1)&gt;0,I11-(10-MOD(CEILING($B$2/H11,1),$B$3-1)-1)*J11,0)),(I11-(10-$B$3)*J11)*(CEILING($B$2/(H11*($B$3-1)+G11),1)))</f>
        <v>112</v>
      </c>
      <c r="M11" s="20">
        <f>(G11+(B$3-1)*H11)</f>
        <v>23</v>
      </c>
      <c r="O11" t="s">
        <v>79</v>
      </c>
    </row>
    <row r="12" spans="1:13">
      <c r="A12" s="21">
        <v>6</v>
      </c>
      <c r="B12" s="21"/>
      <c r="C12" s="21"/>
      <c r="D12" s="21"/>
      <c r="E12" s="21">
        <v>1</v>
      </c>
      <c r="F12" s="21"/>
      <c r="G12" s="21">
        <v>0</v>
      </c>
      <c r="H12" s="21">
        <v>7</v>
      </c>
      <c r="I12" s="21">
        <v>185</v>
      </c>
      <c r="J12" s="21">
        <v>16</v>
      </c>
      <c r="K12" s="26">
        <f>8*(G12+(B$3-1)*H12)/(I12-(10-B$3)*J12)</f>
        <v>1.8876404494382</v>
      </c>
      <c r="L12" s="26">
        <f>IF(E12=1,(FLOOR((CEILING($B$2/H12,1)/($B$3-1)),1)*(I12-(10-$B$3)*J12))+(IF(MOD(CEILING($B$2/H12,1),$B$3-1)&gt;0,I12-(10-MOD(CEILING($B$2/H12,1),$B$3-1)-1)*J12,0)),(I12-(10-$B$3)*J12)*(CEILING($B$2/(H12*($B$3-1)+G12),1)))</f>
        <v>73</v>
      </c>
      <c r="M12" s="20">
        <f>(G12+(B$3-1)*H12)</f>
        <v>21</v>
      </c>
    </row>
    <row r="13" spans="1:13">
      <c r="A13" s="21">
        <v>7</v>
      </c>
      <c r="B13" s="21"/>
      <c r="C13" s="21"/>
      <c r="D13" s="21">
        <v>4</v>
      </c>
      <c r="E13" s="21">
        <v>0</v>
      </c>
      <c r="F13" s="20">
        <v>-129</v>
      </c>
      <c r="G13" s="21">
        <v>2</v>
      </c>
      <c r="H13" s="21">
        <v>7</v>
      </c>
      <c r="I13" s="21">
        <v>416</v>
      </c>
      <c r="J13" s="21">
        <v>32</v>
      </c>
      <c r="K13" s="26">
        <f>8*(G13+(B$3-1)*H13)/(I13-(10-B$3)*J13)</f>
        <v>0.821428571428571</v>
      </c>
      <c r="L13" s="26">
        <f>IF(E13=1,(FLOOR((CEILING($B$2/H13,1)/($B$3-1)),1)*(I13-(10-$B$3)*J13))+(IF(MOD(CEILING($B$2/H13,1),$B$3-1)&gt;0,I13-(10-MOD(CEILING($B$2/H13,1),$B$3-1)-1)*J13,0)),(I13-(10-$B$3)*J13)*(CEILING($B$2/(H13*($B$3-1)+G13),1)))</f>
        <v>224</v>
      </c>
      <c r="M13" s="20">
        <f>(G13+(B$3-1)*H13)</f>
        <v>23</v>
      </c>
    </row>
    <row r="14" spans="1:13">
      <c r="A14" s="21">
        <v>8</v>
      </c>
      <c r="B14" s="21"/>
      <c r="C14" s="21"/>
      <c r="D14" s="21"/>
      <c r="E14" s="21">
        <v>1</v>
      </c>
      <c r="F14" s="21"/>
      <c r="G14" s="21">
        <v>0</v>
      </c>
      <c r="H14" s="21">
        <v>7</v>
      </c>
      <c r="I14" s="21">
        <v>371</v>
      </c>
      <c r="J14" s="21">
        <v>32</v>
      </c>
      <c r="K14" s="26">
        <f>8*(G14+(B$3-1)*H14)/(I14-(10-B$3)*J14)</f>
        <v>0.93854748603352</v>
      </c>
      <c r="L14" s="26">
        <f>IF(E14=1,(FLOOR((CEILING($B$2/H14,1)/($B$3-1)),1)*(I14-(10-$B$3)*J14))+(IF(MOD(CEILING($B$2/H14,1),$B$3-1)&gt;0,I14-(10-MOD(CEILING($B$2/H14,1),$B$3-1)-1)*J14,0)),(I14-(10-$B$3)*J14)*(CEILING($B$2/(H14*($B$3-1)+G14),1)))</f>
        <v>147</v>
      </c>
      <c r="M14" s="20">
        <f>(G14+(B$3-1)*H14)</f>
        <v>21</v>
      </c>
    </row>
    <row r="15" spans="1:15">
      <c r="A15" s="21">
        <v>9</v>
      </c>
      <c r="B15" s="21"/>
      <c r="C15" s="21">
        <v>1</v>
      </c>
      <c r="D15" s="21">
        <v>1</v>
      </c>
      <c r="E15" s="21">
        <v>0</v>
      </c>
      <c r="F15" s="20">
        <v>-118</v>
      </c>
      <c r="G15" s="21">
        <v>2</v>
      </c>
      <c r="H15" s="21">
        <v>9</v>
      </c>
      <c r="I15" s="20">
        <v>52</v>
      </c>
      <c r="J15" s="21">
        <v>4</v>
      </c>
      <c r="K15" s="26">
        <f>8*(G15+(B$3-1)*H15)/(I15-(10-B$3)*J15)</f>
        <v>8.28571428571429</v>
      </c>
      <c r="L15" s="26">
        <f>IF(E15=1,(FLOOR((CEILING($B$2/H15,1)/($B$3-1)),1)*(I15-(10-$B$3)*J15))+(IF(MOD(CEILING($B$2/H15,1),$B$3-1)&gt;0,I15-(10-MOD(CEILING($B$2/H15,1),$B$3-1)-1)*J15,0)),(I15-(10-$B$3)*J15)*(CEILING($B$2/(H15*($B$3-1)+G15),1)))</f>
        <v>28</v>
      </c>
      <c r="M15" s="20">
        <f>(G15+(B$3-1)*H15)</f>
        <v>29</v>
      </c>
      <c r="O15" s="28" t="s">
        <v>76</v>
      </c>
    </row>
    <row r="16" spans="1:15">
      <c r="A16" s="21">
        <v>10</v>
      </c>
      <c r="B16" s="21"/>
      <c r="C16" s="21"/>
      <c r="D16" s="21"/>
      <c r="E16" s="21">
        <v>1</v>
      </c>
      <c r="F16" s="21"/>
      <c r="G16" s="21">
        <v>0</v>
      </c>
      <c r="H16" s="21">
        <v>9</v>
      </c>
      <c r="I16" s="21">
        <v>46</v>
      </c>
      <c r="J16" s="21">
        <v>4</v>
      </c>
      <c r="K16" s="26">
        <f>8*(G16+(B$3-1)*H16)/(I16-(10-B$3)*J16)</f>
        <v>9.81818181818182</v>
      </c>
      <c r="L16" s="26">
        <f>IF(E16=1,(FLOOR((CEILING($B$2/H16,1)/($B$3-1)),1)*(I16-(10-$B$3)*J16))+(IF(MOD(CEILING($B$2/H16,1),$B$3-1)&gt;0,I16-(10-MOD(CEILING($B$2/H16,1),$B$3-1)-1)*J16,0)),(I16-(10-$B$3)*J16)*(CEILING($B$2/(H16*($B$3-1)+G16),1)))</f>
        <v>18</v>
      </c>
      <c r="M16" s="20">
        <f>(G16+(B$3-1)*H16)</f>
        <v>27</v>
      </c>
      <c r="O16" s="29"/>
    </row>
    <row r="17" spans="1:15">
      <c r="A17" s="21">
        <v>11</v>
      </c>
      <c r="B17" s="21"/>
      <c r="C17" s="21"/>
      <c r="D17" s="21">
        <v>2</v>
      </c>
      <c r="E17" s="21">
        <v>0</v>
      </c>
      <c r="F17" s="20">
        <v>-121</v>
      </c>
      <c r="G17" s="21">
        <v>2</v>
      </c>
      <c r="H17" s="21">
        <v>9</v>
      </c>
      <c r="I17" s="21">
        <v>104</v>
      </c>
      <c r="J17" s="21">
        <v>8</v>
      </c>
      <c r="K17" s="26">
        <f>8*(G17+(B$3-1)*H17)/(I17-(10-B$3)*J17)</f>
        <v>4.14285714285714</v>
      </c>
      <c r="L17" s="26">
        <f>IF(E17=1,(FLOOR((CEILING($B$2/H17,1)/($B$3-1)),1)*(I17-(10-$B$3)*J17))+(IF(MOD(CEILING($B$2/H17,1),$B$3-1)&gt;0,I17-(10-MOD(CEILING($B$2/H17,1),$B$3-1)-1)*J17,0)),(I17-(10-$B$3)*J17)*(CEILING($B$2/(H17*($B$3-1)+G17),1)))</f>
        <v>56</v>
      </c>
      <c r="M17" s="20">
        <f>(G17+(B$3-1)*H17)</f>
        <v>29</v>
      </c>
      <c r="O17" s="29"/>
    </row>
    <row r="18" spans="1:15">
      <c r="A18" s="21">
        <v>12</v>
      </c>
      <c r="B18" s="21"/>
      <c r="C18" s="21"/>
      <c r="D18" s="21"/>
      <c r="E18" s="21">
        <v>1</v>
      </c>
      <c r="F18" s="21"/>
      <c r="G18" s="21">
        <v>0</v>
      </c>
      <c r="H18" s="21">
        <v>9</v>
      </c>
      <c r="I18" s="21">
        <v>92</v>
      </c>
      <c r="J18" s="21">
        <v>8</v>
      </c>
      <c r="K18" s="26">
        <f>8*(G18+(B$3-1)*H18)/(I18-(10-B$3)*J18)</f>
        <v>4.90909090909091</v>
      </c>
      <c r="L18" s="26">
        <f>IF(E18=1,(FLOOR((CEILING($B$2/H18,1)/($B$3-1)),1)*(I18-(10-$B$3)*J18))+(IF(MOD(CEILING($B$2/H18,1),$B$3-1)&gt;0,I18-(10-MOD(CEILING($B$2/H18,1),$B$3-1)-1)*J18,0)),(I18-(10-$B$3)*J18)*(CEILING($B$2/(H18*($B$3-1)+G18),1)))</f>
        <v>36</v>
      </c>
      <c r="M18" s="20">
        <f>(G18+(B$3-1)*H18)</f>
        <v>27</v>
      </c>
      <c r="O18" s="29"/>
    </row>
    <row r="19" spans="1:15">
      <c r="A19" s="21">
        <v>13</v>
      </c>
      <c r="B19" s="21"/>
      <c r="C19" s="21"/>
      <c r="D19" s="21">
        <v>3</v>
      </c>
      <c r="E19" s="21">
        <v>0</v>
      </c>
      <c r="F19" s="20">
        <v>-125</v>
      </c>
      <c r="G19" s="21">
        <v>2</v>
      </c>
      <c r="H19" s="21">
        <v>9</v>
      </c>
      <c r="I19" s="21">
        <v>208</v>
      </c>
      <c r="J19" s="21">
        <v>16</v>
      </c>
      <c r="K19" s="26">
        <f>8*(G19+(B$3-1)*H19)/(I19-(10-B$3)*J19)</f>
        <v>2.07142857142857</v>
      </c>
      <c r="L19" s="26">
        <f>IF(E19=1,(FLOOR((CEILING($B$2/H19,1)/($B$3-1)),1)*(I19-(10-$B$3)*J19))+(IF(MOD(CEILING($B$2/H19,1),$B$3-1)&gt;0,I19-(10-MOD(CEILING($B$2/H19,1),$B$3-1)-1)*J19,0)),(I19-(10-$B$3)*J19)*(CEILING($B$2/(H19*($B$3-1)+G19),1)))</f>
        <v>112</v>
      </c>
      <c r="M19" s="20">
        <f>(G19+(B$3-1)*H19)</f>
        <v>29</v>
      </c>
      <c r="O19" s="29"/>
    </row>
    <row r="20" spans="1:15">
      <c r="A20" s="21">
        <v>14</v>
      </c>
      <c r="B20" s="21"/>
      <c r="C20" s="21"/>
      <c r="D20" s="21"/>
      <c r="E20" s="21">
        <v>1</v>
      </c>
      <c r="F20" s="21"/>
      <c r="G20" s="21">
        <v>0</v>
      </c>
      <c r="H20" s="21">
        <v>9</v>
      </c>
      <c r="I20" s="21">
        <v>185</v>
      </c>
      <c r="J20" s="21">
        <v>16</v>
      </c>
      <c r="K20" s="26">
        <f>8*(G20+(B$3-1)*H20)/(I20-(10-B$3)*J20)</f>
        <v>2.42696629213483</v>
      </c>
      <c r="L20" s="26">
        <f>IF(E20=1,(FLOOR((CEILING($B$2/H20,1)/($B$3-1)),1)*(I20-(10-$B$3)*J20))+(IF(MOD(CEILING($B$2/H20,1),$B$3-1)&gt;0,I20-(10-MOD(CEILING($B$2/H20,1),$B$3-1)-1)*J20,0)),(I20-(10-$B$3)*J20)*(CEILING($B$2/(H20*($B$3-1)+G20),1)))</f>
        <v>73</v>
      </c>
      <c r="M20" s="20">
        <f>(G20+(B$3-1)*H20)</f>
        <v>27</v>
      </c>
      <c r="O20" s="29"/>
    </row>
    <row r="21" spans="1:15">
      <c r="A21" s="21">
        <v>15</v>
      </c>
      <c r="B21" s="21"/>
      <c r="C21" s="21"/>
      <c r="D21" s="21">
        <v>4</v>
      </c>
      <c r="E21" s="21">
        <v>0</v>
      </c>
      <c r="F21" s="20">
        <v>-127</v>
      </c>
      <c r="G21" s="21">
        <v>2</v>
      </c>
      <c r="H21" s="21">
        <v>9</v>
      </c>
      <c r="I21" s="21">
        <v>416</v>
      </c>
      <c r="J21" s="21">
        <v>32</v>
      </c>
      <c r="K21" s="26">
        <f>8*(G21+(B$3-1)*H21)/(I21-(10-B$3)*J21)</f>
        <v>1.03571428571429</v>
      </c>
      <c r="L21" s="26">
        <f>IF(E21=1,(FLOOR((CEILING($B$2/H21,1)/($B$3-1)),1)*(I21-(10-$B$3)*J21))+(IF(MOD(CEILING($B$2/H21,1),$B$3-1)&gt;0,I21-(10-MOD(CEILING($B$2/H21,1),$B$3-1)-1)*J21,0)),(I21-(10-$B$3)*J21)*(CEILING($B$2/(H21*($B$3-1)+G21),1)))</f>
        <v>224</v>
      </c>
      <c r="M21" s="20">
        <f>(G21+(B$3-1)*H21)</f>
        <v>29</v>
      </c>
      <c r="O21" s="29"/>
    </row>
    <row r="22" spans="1:15">
      <c r="A22" s="21">
        <v>16</v>
      </c>
      <c r="B22" s="21"/>
      <c r="C22" s="21"/>
      <c r="D22" s="21"/>
      <c r="E22" s="21">
        <v>1</v>
      </c>
      <c r="F22" s="21"/>
      <c r="G22" s="21">
        <v>0</v>
      </c>
      <c r="H22" s="21">
        <v>9</v>
      </c>
      <c r="I22" s="21">
        <v>371</v>
      </c>
      <c r="J22" s="21">
        <v>32</v>
      </c>
      <c r="K22" s="26">
        <f>8*(G22+(B$3-1)*H22)/(I22-(10-B$3)*J22)</f>
        <v>1.20670391061453</v>
      </c>
      <c r="L22" s="26">
        <f>IF(E22=1,(FLOOR((CEILING($B$2/H22,1)/($B$3-1)),1)*(I22-(10-$B$3)*J22))+(IF(MOD(CEILING($B$2/H22,1),$B$3-1)&gt;0,I22-(10-MOD(CEILING($B$2/H22,1),$B$3-1)-1)*J22,0)),(I22-(10-$B$3)*J22)*(CEILING($B$2/(H22*($B$3-1)+G22),1)))</f>
        <v>147</v>
      </c>
      <c r="M22" s="20">
        <f>(G22+(B$3-1)*H22)</f>
        <v>27</v>
      </c>
      <c r="O22" s="29"/>
    </row>
    <row r="23" spans="1:15">
      <c r="A23" s="21">
        <v>17</v>
      </c>
      <c r="B23" s="21"/>
      <c r="C23" s="21">
        <v>2</v>
      </c>
      <c r="D23" s="21">
        <v>1</v>
      </c>
      <c r="E23" s="21">
        <v>0</v>
      </c>
      <c r="F23" s="20">
        <v>-111</v>
      </c>
      <c r="G23" s="21">
        <v>2</v>
      </c>
      <c r="H23" s="21">
        <v>52</v>
      </c>
      <c r="I23" s="20">
        <v>52</v>
      </c>
      <c r="J23" s="21">
        <v>4</v>
      </c>
      <c r="K23" s="26">
        <f>8*(G23+(B$3-1)*H23)/(I23-(10-B$3)*J23)</f>
        <v>45.1428571428571</v>
      </c>
      <c r="L23" s="26">
        <f>IF(E23=1,(FLOOR((CEILING($B$2/H23,1)/($B$3-1)),1)*(I23-(10-$B$3)*J23))+(IF(MOD(CEILING($B$2/H23,1),$B$3-1)&gt;0,I23-(10-MOD(CEILING($B$2/H23,1),$B$3-1)-1)*J23,0)),(I23-(10-$B$3)*J23)*(CEILING($B$2/(H23*($B$3-1)+G23),1)))</f>
        <v>28</v>
      </c>
      <c r="M23" s="20">
        <f>(G23+(B$3-1)*H23)</f>
        <v>158</v>
      </c>
      <c r="O23" s="29"/>
    </row>
    <row r="24" spans="1:15">
      <c r="A24" s="21">
        <v>18</v>
      </c>
      <c r="B24" s="21"/>
      <c r="C24" s="21"/>
      <c r="D24" s="21"/>
      <c r="E24" s="21">
        <v>1</v>
      </c>
      <c r="F24" s="21"/>
      <c r="G24" s="21">
        <v>0</v>
      </c>
      <c r="H24" s="21">
        <v>52</v>
      </c>
      <c r="I24" s="21">
        <v>46</v>
      </c>
      <c r="J24" s="21">
        <v>4</v>
      </c>
      <c r="K24" s="26">
        <f>8*(G24+(B$3-1)*H24)/(I24-(10-B$3)*J24)</f>
        <v>56.7272727272727</v>
      </c>
      <c r="L24" s="26">
        <f>IF(E24=1,(FLOOR((CEILING($B$2/H24,1)/($B$3-1)),1)*(I24-(10-$B$3)*J24))+(IF(MOD(CEILING($B$2/H24,1),$B$3-1)&gt;0,I24-(10-MOD(CEILING($B$2/H24,1),$B$3-1)-1)*J24,0)),(I24-(10-$B$3)*J24)*(CEILING($B$2/(H24*($B$3-1)+G24),1)))</f>
        <v>14</v>
      </c>
      <c r="M24" s="20">
        <f>(G24+(B$3-1)*H24)</f>
        <v>156</v>
      </c>
      <c r="O24" s="29"/>
    </row>
    <row r="25" spans="1:15">
      <c r="A25" s="21">
        <v>19</v>
      </c>
      <c r="B25" s="21"/>
      <c r="C25" s="21"/>
      <c r="D25" s="21">
        <v>2</v>
      </c>
      <c r="E25" s="21">
        <v>0</v>
      </c>
      <c r="F25" s="20">
        <v>-114</v>
      </c>
      <c r="G25" s="21">
        <v>2</v>
      </c>
      <c r="H25" s="21">
        <v>52</v>
      </c>
      <c r="I25" s="21">
        <v>104</v>
      </c>
      <c r="J25" s="21">
        <v>8</v>
      </c>
      <c r="K25" s="26">
        <f>8*(G25+(B$3-1)*H25)/(I25-(10-B$3)*J25)</f>
        <v>22.5714285714286</v>
      </c>
      <c r="L25" s="26">
        <f>IF(E25=1,(FLOOR((CEILING($B$2/H25,1)/($B$3-1)),1)*(I25-(10-$B$3)*J25))+(IF(MOD(CEILING($B$2/H25,1),$B$3-1)&gt;0,I25-(10-MOD(CEILING($B$2/H25,1),$B$3-1)-1)*J25,0)),(I25-(10-$B$3)*J25)*(CEILING($B$2/(H25*($B$3-1)+G25),1)))</f>
        <v>56</v>
      </c>
      <c r="M25" s="20">
        <f>(G25+(B$3-1)*H25)</f>
        <v>158</v>
      </c>
      <c r="O25" s="29"/>
    </row>
    <row r="26" spans="1:15">
      <c r="A26" s="21">
        <v>20</v>
      </c>
      <c r="B26" s="21"/>
      <c r="C26" s="21"/>
      <c r="D26" s="21"/>
      <c r="E26" s="21">
        <v>1</v>
      </c>
      <c r="F26" s="21"/>
      <c r="G26" s="21">
        <v>0</v>
      </c>
      <c r="H26" s="21">
        <v>52</v>
      </c>
      <c r="I26" s="21">
        <v>92</v>
      </c>
      <c r="J26" s="21">
        <v>8</v>
      </c>
      <c r="K26" s="26">
        <f>8*(G26+(B$3-1)*H26)/(I26-(10-B$3)*J26)</f>
        <v>28.3636363636364</v>
      </c>
      <c r="L26" s="26">
        <f>IF(E26=1,(FLOOR((CEILING($B$2/H26,1)/($B$3-1)),1)*(I26-(10-$B$3)*J26))+(IF(MOD(CEILING($B$2/H26,1),$B$3-1)&gt;0,I26-(10-MOD(CEILING($B$2/H26,1),$B$3-1)-1)*J26,0)),(I26-(10-$B$3)*J26)*(CEILING($B$2/(H26*($B$3-1)+G26),1)))</f>
        <v>28</v>
      </c>
      <c r="M26" s="20">
        <f>(G26+(B$3-1)*H26)</f>
        <v>156</v>
      </c>
      <c r="O26" s="29"/>
    </row>
    <row r="27" spans="1:15">
      <c r="A27" s="21">
        <v>21</v>
      </c>
      <c r="B27" s="21"/>
      <c r="C27" s="21"/>
      <c r="D27" s="21">
        <v>3</v>
      </c>
      <c r="E27" s="21">
        <v>0</v>
      </c>
      <c r="F27" s="20">
        <v>-117</v>
      </c>
      <c r="G27" s="21">
        <v>2</v>
      </c>
      <c r="H27" s="21">
        <v>52</v>
      </c>
      <c r="I27" s="21">
        <v>208</v>
      </c>
      <c r="J27" s="21">
        <v>16</v>
      </c>
      <c r="K27" s="26">
        <f>8*(G27+(B$3-1)*H27)/(I27-(10-B$3)*J27)</f>
        <v>11.2857142857143</v>
      </c>
      <c r="L27" s="26">
        <f>IF(E27=1,(FLOOR((CEILING($B$2/H27,1)/($B$3-1)),1)*(I27-(10-$B$3)*J27))+(IF(MOD(CEILING($B$2/H27,1),$B$3-1)&gt;0,I27-(10-MOD(CEILING($B$2/H27,1),$B$3-1)-1)*J27,0)),(I27-(10-$B$3)*J27)*(CEILING($B$2/(H27*($B$3-1)+G27),1)))</f>
        <v>112</v>
      </c>
      <c r="M27" s="20">
        <f>(G27+(B$3-1)*H27)</f>
        <v>158</v>
      </c>
      <c r="O27" s="29"/>
    </row>
    <row r="28" spans="1:15">
      <c r="A28" s="21">
        <v>22</v>
      </c>
      <c r="B28" s="21"/>
      <c r="C28" s="21"/>
      <c r="D28" s="21"/>
      <c r="E28" s="21">
        <v>1</v>
      </c>
      <c r="F28" s="21"/>
      <c r="G28" s="21">
        <v>0</v>
      </c>
      <c r="H28" s="21">
        <v>52</v>
      </c>
      <c r="I28" s="21">
        <v>185</v>
      </c>
      <c r="J28" s="21">
        <v>16</v>
      </c>
      <c r="K28" s="26">
        <f>8*(G28+(B$3-1)*H28)/(I28-(10-B$3)*J28)</f>
        <v>14.0224719101124</v>
      </c>
      <c r="L28" s="26">
        <f>IF(E28=1,(FLOOR((CEILING($B$2/H28,1)/($B$3-1)),1)*(I28-(10-$B$3)*J28))+(IF(MOD(CEILING($B$2/H28,1),$B$3-1)&gt;0,I28-(10-MOD(CEILING($B$2/H28,1),$B$3-1)-1)*J28,0)),(I28-(10-$B$3)*J28)*(CEILING($B$2/(H28*($B$3-1)+G28),1)))</f>
        <v>57</v>
      </c>
      <c r="M28" s="20">
        <f>(G28+(B$3-1)*H28)</f>
        <v>156</v>
      </c>
      <c r="O28" s="29"/>
    </row>
    <row r="29" spans="1:15">
      <c r="A29" s="21">
        <v>23</v>
      </c>
      <c r="B29" s="21"/>
      <c r="C29" s="21"/>
      <c r="D29" s="21">
        <v>4</v>
      </c>
      <c r="E29" s="21">
        <v>0</v>
      </c>
      <c r="F29" s="20">
        <v>-120</v>
      </c>
      <c r="G29" s="21">
        <v>2</v>
      </c>
      <c r="H29" s="21">
        <v>52</v>
      </c>
      <c r="I29" s="21">
        <v>416</v>
      </c>
      <c r="J29" s="21">
        <v>32</v>
      </c>
      <c r="K29" s="26">
        <f>8*(G29+(B$3-1)*H29)/(I29-(10-B$3)*J29)</f>
        <v>5.64285714285714</v>
      </c>
      <c r="L29" s="26">
        <f>IF(E29=1,(FLOOR((CEILING($B$2/H29,1)/($B$3-1)),1)*(I29-(10-$B$3)*J29))+(IF(MOD(CEILING($B$2/H29,1),$B$3-1)&gt;0,I29-(10-MOD(CEILING($B$2/H29,1),$B$3-1)-1)*J29,0)),(I29-(10-$B$3)*J29)*(CEILING($B$2/(H29*($B$3-1)+G29),1)))</f>
        <v>224</v>
      </c>
      <c r="M29" s="20">
        <f>(G29+(B$3-1)*H29)</f>
        <v>158</v>
      </c>
      <c r="O29" s="29"/>
    </row>
    <row r="30" spans="1:15">
      <c r="A30" s="21">
        <v>24</v>
      </c>
      <c r="B30" s="21"/>
      <c r="C30" s="21"/>
      <c r="D30" s="21"/>
      <c r="E30" s="21">
        <v>1</v>
      </c>
      <c r="F30" s="21"/>
      <c r="G30" s="21">
        <v>0</v>
      </c>
      <c r="H30" s="21">
        <v>52</v>
      </c>
      <c r="I30" s="21">
        <v>371</v>
      </c>
      <c r="J30" s="21">
        <v>32</v>
      </c>
      <c r="K30" s="26">
        <f>8*(G30+(B$3-1)*H30)/(I30-(10-B$3)*J30)</f>
        <v>6.97206703910615</v>
      </c>
      <c r="L30" s="26">
        <f>IF(E30=1,(FLOOR((CEILING($B$2/H30,1)/($B$3-1)),1)*(I30-(10-$B$3)*J30))+(IF(MOD(CEILING($B$2/H30,1),$B$3-1)&gt;0,I30-(10-MOD(CEILING($B$2/H30,1),$B$3-1)-1)*J30,0)),(I30-(10-$B$3)*J30)*(CEILING($B$2/(H30*($B$3-1)+G30),1)))</f>
        <v>115</v>
      </c>
      <c r="M30" s="20">
        <f>(G30+(B$3-1)*H30)</f>
        <v>156</v>
      </c>
      <c r="O30" s="29"/>
    </row>
    <row r="31" spans="1:13">
      <c r="A31" s="21">
        <v>25</v>
      </c>
      <c r="B31" s="21"/>
      <c r="C31" s="21">
        <v>3</v>
      </c>
      <c r="D31" s="21">
        <v>1</v>
      </c>
      <c r="E31" s="21">
        <v>0</v>
      </c>
      <c r="F31" s="20">
        <v>-107</v>
      </c>
      <c r="G31" s="20">
        <v>2</v>
      </c>
      <c r="H31" s="21">
        <v>66</v>
      </c>
      <c r="I31" s="20">
        <v>52</v>
      </c>
      <c r="J31" s="21">
        <v>4</v>
      </c>
      <c r="K31" s="26">
        <f>8*(G31+(B$3-1)*H31)/(I31-(10-B$3)*J31)</f>
        <v>57.1428571428571</v>
      </c>
      <c r="L31" s="26">
        <f>IF(E31=1,(FLOOR((CEILING($B$2/H31,1)/($B$3-1)),1)*(I31-(10-$B$3)*J31))+(IF(MOD(CEILING($B$2/H31,1),$B$3-1)&gt;0,I31-(10-MOD(CEILING($B$2/H31,1),$B$3-1)-1)*J31,0)),(I31-(10-$B$3)*J31)*(CEILING($B$2/(H31*($B$3-1)+G31),1)))</f>
        <v>28</v>
      </c>
      <c r="M31" s="20">
        <f>(G31+(B$3-1)*H31)</f>
        <v>200</v>
      </c>
    </row>
    <row r="32" spans="1:13">
      <c r="A32" s="21">
        <v>26</v>
      </c>
      <c r="B32" s="21"/>
      <c r="C32" s="21"/>
      <c r="D32" s="21"/>
      <c r="E32" s="21">
        <v>1</v>
      </c>
      <c r="F32" s="21"/>
      <c r="G32" s="21">
        <v>0</v>
      </c>
      <c r="H32" s="21">
        <v>66</v>
      </c>
      <c r="I32" s="21">
        <v>46</v>
      </c>
      <c r="J32" s="21">
        <v>4</v>
      </c>
      <c r="K32" s="26">
        <f>8*(G32+(B$3-1)*H32)/(I32-(10-B$3)*J32)</f>
        <v>72</v>
      </c>
      <c r="L32" s="26">
        <f>IF(E32=1,(FLOOR((CEILING($B$2/H32,1)/($B$3-1)),1)*(I32-(10-$B$3)*J32))+(IF(MOD(CEILING($B$2/H32,1),$B$3-1)&gt;0,I32-(10-MOD(CEILING($B$2/H32,1),$B$3-1)-1)*J32,0)),(I32-(10-$B$3)*J32)*(CEILING($B$2/(H32*($B$3-1)+G32),1)))</f>
        <v>14</v>
      </c>
      <c r="M32" s="20">
        <f>(G32+(B$3-1)*H32)</f>
        <v>198</v>
      </c>
    </row>
    <row r="33" spans="1:13">
      <c r="A33" s="21">
        <v>27</v>
      </c>
      <c r="B33" s="21"/>
      <c r="C33" s="21"/>
      <c r="D33" s="21">
        <v>2</v>
      </c>
      <c r="E33" s="21">
        <v>0</v>
      </c>
      <c r="F33" s="20">
        <v>-111</v>
      </c>
      <c r="G33" s="21">
        <v>2</v>
      </c>
      <c r="H33" s="21">
        <v>66</v>
      </c>
      <c r="I33" s="21">
        <v>104</v>
      </c>
      <c r="J33" s="21">
        <v>8</v>
      </c>
      <c r="K33" s="26">
        <f>8*(G33+(B$3-1)*H33)/(I33-(10-B$3)*J33)</f>
        <v>28.5714285714286</v>
      </c>
      <c r="L33" s="26">
        <f>IF(E33=1,(FLOOR((CEILING($B$2/H33,1)/($B$3-1)),1)*(I33-(10-$B$3)*J33))+(IF(MOD(CEILING($B$2/H33,1),$B$3-1)&gt;0,I33-(10-MOD(CEILING($B$2/H33,1),$B$3-1)-1)*J33,0)),(I33-(10-$B$3)*J33)*(CEILING($B$2/(H33*($B$3-1)+G33),1)))</f>
        <v>56</v>
      </c>
      <c r="M33" s="20">
        <f>(G33+(B$3-1)*H33)</f>
        <v>200</v>
      </c>
    </row>
    <row r="34" spans="1:13">
      <c r="A34" s="21">
        <v>28</v>
      </c>
      <c r="B34" s="21"/>
      <c r="C34" s="21"/>
      <c r="D34" s="21"/>
      <c r="E34" s="21">
        <v>1</v>
      </c>
      <c r="F34" s="21"/>
      <c r="G34" s="21">
        <v>0</v>
      </c>
      <c r="H34" s="21">
        <v>66</v>
      </c>
      <c r="I34" s="21">
        <v>92</v>
      </c>
      <c r="J34" s="21">
        <v>8</v>
      </c>
      <c r="K34" s="26">
        <f>8*(G34+(B$3-1)*H34)/(I34-(10-B$3)*J34)</f>
        <v>36</v>
      </c>
      <c r="L34" s="26">
        <f>IF(E34=1,(FLOOR((CEILING($B$2/H34,1)/($B$3-1)),1)*(I34-(10-$B$3)*J34))+(IF(MOD(CEILING($B$2/H34,1),$B$3-1)&gt;0,I34-(10-MOD(CEILING($B$2/H34,1),$B$3-1)-1)*J34,0)),(I34-(10-$B$3)*J34)*(CEILING($B$2/(H34*($B$3-1)+G34),1)))</f>
        <v>28</v>
      </c>
      <c r="M34" s="20">
        <f>(G34+(B$3-1)*H34)</f>
        <v>198</v>
      </c>
    </row>
    <row r="35" spans="1:13">
      <c r="A35" s="21">
        <v>29</v>
      </c>
      <c r="B35" s="21"/>
      <c r="C35" s="21"/>
      <c r="D35" s="21">
        <v>3</v>
      </c>
      <c r="E35" s="21">
        <v>0</v>
      </c>
      <c r="F35" s="20">
        <v>-115</v>
      </c>
      <c r="G35" s="21">
        <v>2</v>
      </c>
      <c r="H35" s="21">
        <v>66</v>
      </c>
      <c r="I35" s="21">
        <v>208</v>
      </c>
      <c r="J35" s="21">
        <v>16</v>
      </c>
      <c r="K35" s="26">
        <f>8*(G35+(B$3-1)*H35)/(I35-(10-B$3)*J35)</f>
        <v>14.2857142857143</v>
      </c>
      <c r="L35" s="26">
        <f>IF(E35=1,(FLOOR((CEILING($B$2/H35,1)/($B$3-1)),1)*(I35-(10-$B$3)*J35))+(IF(MOD(CEILING($B$2/H35,1),$B$3-1)&gt;0,I35-(10-MOD(CEILING($B$2/H35,1),$B$3-1)-1)*J35,0)),(I35-(10-$B$3)*J35)*(CEILING($B$2/(H35*($B$3-1)+G35),1)))</f>
        <v>112</v>
      </c>
      <c r="M35" s="20">
        <f>(G35+(B$3-1)*H35)</f>
        <v>200</v>
      </c>
    </row>
    <row r="36" spans="1:13">
      <c r="A36" s="21">
        <v>30</v>
      </c>
      <c r="B36" s="21"/>
      <c r="C36" s="21"/>
      <c r="D36" s="21"/>
      <c r="E36" s="21">
        <v>1</v>
      </c>
      <c r="F36" s="21"/>
      <c r="G36" s="21">
        <v>0</v>
      </c>
      <c r="H36" s="21">
        <v>66</v>
      </c>
      <c r="I36" s="21">
        <v>185</v>
      </c>
      <c r="J36" s="21">
        <v>16</v>
      </c>
      <c r="K36" s="26">
        <f>8*(G36+(B$3-1)*H36)/(I36-(10-B$3)*J36)</f>
        <v>17.7977528089888</v>
      </c>
      <c r="L36" s="26">
        <f>IF(E36=1,(FLOOR((CEILING($B$2/H36,1)/($B$3-1)),1)*(I36-(10-$B$3)*J36))+(IF(MOD(CEILING($B$2/H36,1),$B$3-1)&gt;0,I36-(10-MOD(CEILING($B$2/H36,1),$B$3-1)-1)*J36,0)),(I36-(10-$B$3)*J36)*(CEILING($B$2/(H36*($B$3-1)+G36),1)))</f>
        <v>57</v>
      </c>
      <c r="M36" s="20">
        <f>(G36+(B$3-1)*H36)</f>
        <v>198</v>
      </c>
    </row>
    <row r="37" spans="1:13">
      <c r="A37" s="21">
        <v>31</v>
      </c>
      <c r="B37" s="21"/>
      <c r="C37" s="21"/>
      <c r="D37" s="21">
        <v>4</v>
      </c>
      <c r="E37" s="21">
        <v>0</v>
      </c>
      <c r="F37" s="20">
        <v>-118</v>
      </c>
      <c r="G37" s="21">
        <v>2</v>
      </c>
      <c r="H37" s="21">
        <v>66</v>
      </c>
      <c r="I37" s="21">
        <v>416</v>
      </c>
      <c r="J37" s="21">
        <v>32</v>
      </c>
      <c r="K37" s="26">
        <f>8*(G37+(B$3-1)*H37)/(I37-(10-B$3)*J37)</f>
        <v>7.14285714285714</v>
      </c>
      <c r="L37" s="26">
        <f>IF(E37=1,(FLOOR((CEILING($B$2/H37,1)/($B$3-1)),1)*(I37-(10-$B$3)*J37))+(IF(MOD(CEILING($B$2/H37,1),$B$3-1)&gt;0,I37-(10-MOD(CEILING($B$2/H37,1),$B$3-1)-1)*J37,0)),(I37-(10-$B$3)*J37)*(CEILING($B$2/(H37*($B$3-1)+G37),1)))</f>
        <v>224</v>
      </c>
      <c r="M37" s="20">
        <f>(G37+(B$3-1)*H37)</f>
        <v>200</v>
      </c>
    </row>
    <row r="38" spans="1:13">
      <c r="A38" s="21">
        <v>32</v>
      </c>
      <c r="B38" s="21"/>
      <c r="C38" s="21"/>
      <c r="D38" s="21"/>
      <c r="E38" s="21">
        <v>1</v>
      </c>
      <c r="F38" s="21"/>
      <c r="G38" s="21">
        <v>0</v>
      </c>
      <c r="H38" s="21">
        <v>66</v>
      </c>
      <c r="I38" s="21">
        <v>371</v>
      </c>
      <c r="J38" s="21">
        <v>32</v>
      </c>
      <c r="K38" s="26">
        <f>8*(G38+(B$3-1)*H38)/(I38-(10-B$3)*J38)</f>
        <v>8.84916201117318</v>
      </c>
      <c r="L38" s="26">
        <f>IF(E38=1,(FLOOR((CEILING($B$2/H38,1)/($B$3-1)),1)*(I38-(10-$B$3)*J38))+(IF(MOD(CEILING($B$2/H38,1),$B$3-1)&gt;0,I38-(10-MOD(CEILING($B$2/H38,1),$B$3-1)-1)*J38,0)),(I38-(10-$B$3)*J38)*(CEILING($B$2/(H38*($B$3-1)+G38),1)))</f>
        <v>115</v>
      </c>
      <c r="M38" s="20">
        <f>(G38+(B$3-1)*H38)</f>
        <v>198</v>
      </c>
    </row>
    <row r="39" spans="1:13">
      <c r="A39" s="21">
        <v>33</v>
      </c>
      <c r="B39" s="21"/>
      <c r="C39" s="21">
        <v>4</v>
      </c>
      <c r="D39" s="21">
        <v>1</v>
      </c>
      <c r="E39" s="21">
        <v>0</v>
      </c>
      <c r="F39" s="20">
        <v>-103</v>
      </c>
      <c r="G39" s="21">
        <v>2</v>
      </c>
      <c r="H39" s="21">
        <v>80</v>
      </c>
      <c r="I39" s="20">
        <v>52</v>
      </c>
      <c r="J39" s="21">
        <v>4</v>
      </c>
      <c r="K39" s="26">
        <f>8*(G39+(B$3-1)*H39)/(I39-(10-B$3)*J39)</f>
        <v>69.1428571428571</v>
      </c>
      <c r="L39" s="26">
        <f>IF(E39=1,(FLOOR((CEILING($B$2/H39,1)/($B$3-1)),1)*(I39-(10-$B$3)*J39))+(IF(MOD(CEILING($B$2/H39,1),$B$3-1)&gt;0,I39-(10-MOD(CEILING($B$2/H39,1),$B$3-1)-1)*J39,0)),(I39-(10-$B$3)*J39)*(CEILING($B$2/(H39*($B$3-1)+G39),1)))</f>
        <v>28</v>
      </c>
      <c r="M39" s="20">
        <f>(G39+(B$3-1)*H39)</f>
        <v>242</v>
      </c>
    </row>
    <row r="40" spans="1:13">
      <c r="A40" s="21">
        <v>34</v>
      </c>
      <c r="B40" s="21"/>
      <c r="C40" s="21"/>
      <c r="D40" s="21"/>
      <c r="E40" s="21">
        <v>1</v>
      </c>
      <c r="F40" s="21"/>
      <c r="G40" s="21">
        <v>0</v>
      </c>
      <c r="H40" s="21">
        <v>80</v>
      </c>
      <c r="I40" s="21">
        <v>46</v>
      </c>
      <c r="J40" s="21">
        <v>4</v>
      </c>
      <c r="K40" s="26">
        <f>8*(G40+(B$3-1)*H40)/(I40-(10-B$3)*J40)</f>
        <v>87.2727272727273</v>
      </c>
      <c r="L40" s="26">
        <f>IF(E40=1,(FLOOR((CEILING($B$2/H40,1)/($B$3-1)),1)*(I40-(10-$B$3)*J40))+(IF(MOD(CEILING($B$2/H40,1),$B$3-1)&gt;0,I40-(10-MOD(CEILING($B$2/H40,1),$B$3-1)-1)*J40,0)),(I40-(10-$B$3)*J40)*(CEILING($B$2/(H40*($B$3-1)+G40),1)))</f>
        <v>14</v>
      </c>
      <c r="M40" s="20">
        <f>(G40+(B$3-1)*H40)</f>
        <v>240</v>
      </c>
    </row>
    <row r="41" spans="1:13">
      <c r="A41" s="21">
        <v>35</v>
      </c>
      <c r="B41" s="21"/>
      <c r="C41" s="21"/>
      <c r="D41" s="21">
        <v>2</v>
      </c>
      <c r="E41" s="21">
        <v>0</v>
      </c>
      <c r="F41" s="20">
        <v>-107</v>
      </c>
      <c r="G41" s="21">
        <v>2</v>
      </c>
      <c r="H41" s="21">
        <v>80</v>
      </c>
      <c r="I41" s="21">
        <v>104</v>
      </c>
      <c r="J41" s="21">
        <v>8</v>
      </c>
      <c r="K41" s="26">
        <f>8*(G41+(B$3-1)*H41)/(I41-(10-B$3)*J41)</f>
        <v>34.5714285714286</v>
      </c>
      <c r="L41" s="26">
        <f>IF(E41=1,(FLOOR((CEILING($B$2/H41,1)/($B$3-1)),1)*(I41-(10-$B$3)*J41))+(IF(MOD(CEILING($B$2/H41,1),$B$3-1)&gt;0,I41-(10-MOD(CEILING($B$2/H41,1),$B$3-1)-1)*J41,0)),(I41-(10-$B$3)*J41)*(CEILING($B$2/(H41*($B$3-1)+G41),1)))</f>
        <v>56</v>
      </c>
      <c r="M41" s="20">
        <f>(G41+(B$3-1)*H41)</f>
        <v>242</v>
      </c>
    </row>
    <row r="42" spans="1:13">
      <c r="A42" s="21">
        <v>36</v>
      </c>
      <c r="B42" s="21"/>
      <c r="C42" s="21"/>
      <c r="D42" s="21"/>
      <c r="E42" s="21">
        <v>1</v>
      </c>
      <c r="F42" s="21"/>
      <c r="G42" s="21">
        <v>0</v>
      </c>
      <c r="H42" s="21">
        <v>80</v>
      </c>
      <c r="I42" s="21">
        <v>92</v>
      </c>
      <c r="J42" s="21">
        <v>8</v>
      </c>
      <c r="K42" s="26">
        <f>8*(G42+(B$3-1)*H42)/(I42-(10-B$3)*J42)</f>
        <v>43.6363636363636</v>
      </c>
      <c r="L42" s="26">
        <f>IF(E42=1,(FLOOR((CEILING($B$2/H42,1)/($B$3-1)),1)*(I42-(10-$B$3)*J42))+(IF(MOD(CEILING($B$2/H42,1),$B$3-1)&gt;0,I42-(10-MOD(CEILING($B$2/H42,1),$B$3-1)-1)*J42,0)),(I42-(10-$B$3)*J42)*(CEILING($B$2/(H42*($B$3-1)+G42),1)))</f>
        <v>28</v>
      </c>
      <c r="M42" s="20">
        <f>(G42+(B$3-1)*H42)</f>
        <v>240</v>
      </c>
    </row>
    <row r="43" spans="1:13">
      <c r="A43" s="21">
        <v>37</v>
      </c>
      <c r="B43" s="21"/>
      <c r="C43" s="21"/>
      <c r="D43" s="21">
        <v>3</v>
      </c>
      <c r="E43" s="21">
        <v>0</v>
      </c>
      <c r="F43" s="20">
        <v>-111</v>
      </c>
      <c r="G43" s="21">
        <v>2</v>
      </c>
      <c r="H43" s="21">
        <v>80</v>
      </c>
      <c r="I43" s="21">
        <v>208</v>
      </c>
      <c r="J43" s="21">
        <v>16</v>
      </c>
      <c r="K43" s="26">
        <f>8*(G43+(B$3-1)*H43)/(I43-(10-B$3)*J43)</f>
        <v>17.2857142857143</v>
      </c>
      <c r="L43" s="26">
        <f>IF(E43=1,(FLOOR((CEILING($B$2/H43,1)/($B$3-1)),1)*(I43-(10-$B$3)*J43))+(IF(MOD(CEILING($B$2/H43,1),$B$3-1)&gt;0,I43-(10-MOD(CEILING($B$2/H43,1),$B$3-1)-1)*J43,0)),(I43-(10-$B$3)*J43)*(CEILING($B$2/(H43*($B$3-1)+G43),1)))</f>
        <v>112</v>
      </c>
      <c r="M43" s="20">
        <f>(G43+(B$3-1)*H43)</f>
        <v>242</v>
      </c>
    </row>
    <row r="44" spans="1:13">
      <c r="A44" s="21">
        <v>38</v>
      </c>
      <c r="B44" s="21"/>
      <c r="C44" s="21"/>
      <c r="D44" s="21"/>
      <c r="E44" s="21">
        <v>1</v>
      </c>
      <c r="F44" s="21"/>
      <c r="G44" s="21">
        <v>0</v>
      </c>
      <c r="H44" s="21">
        <v>80</v>
      </c>
      <c r="I44" s="21">
        <v>185</v>
      </c>
      <c r="J44" s="21">
        <v>16</v>
      </c>
      <c r="K44" s="26">
        <f>8*(G44+(B$3-1)*H44)/(I44-(10-B$3)*J44)</f>
        <v>21.5730337078652</v>
      </c>
      <c r="L44" s="26">
        <f>IF(E44=1,(FLOOR((CEILING($B$2/H44,1)/($B$3-1)),1)*(I44-(10-$B$3)*J44))+(IF(MOD(CEILING($B$2/H44,1),$B$3-1)&gt;0,I44-(10-MOD(CEILING($B$2/H44,1),$B$3-1)-1)*J44,0)),(I44-(10-$B$3)*J44)*(CEILING($B$2/(H44*($B$3-1)+G44),1)))</f>
        <v>57</v>
      </c>
      <c r="M44" s="20">
        <f>(G44+(B$3-1)*H44)</f>
        <v>240</v>
      </c>
    </row>
    <row r="45" spans="1:13">
      <c r="A45" s="21">
        <v>39</v>
      </c>
      <c r="B45" s="21"/>
      <c r="C45" s="21"/>
      <c r="D45" s="21">
        <v>4</v>
      </c>
      <c r="E45" s="21">
        <v>0</v>
      </c>
      <c r="F45" s="20">
        <v>-114</v>
      </c>
      <c r="G45" s="21">
        <v>2</v>
      </c>
      <c r="H45" s="21">
        <v>80</v>
      </c>
      <c r="I45" s="21">
        <v>416</v>
      </c>
      <c r="J45" s="21">
        <v>32</v>
      </c>
      <c r="K45" s="26">
        <f>8*(G45+(B$3-1)*H45)/(I45-(10-B$3)*J45)</f>
        <v>8.64285714285714</v>
      </c>
      <c r="L45" s="26">
        <f>IF(E45=1,(FLOOR((CEILING($B$2/H45,1)/($B$3-1)),1)*(I45-(10-$B$3)*J45))+(IF(MOD(CEILING($B$2/H45,1),$B$3-1)&gt;0,I45-(10-MOD(CEILING($B$2/H45,1),$B$3-1)-1)*J45,0)),(I45-(10-$B$3)*J45)*(CEILING($B$2/(H45*($B$3-1)+G45),1)))</f>
        <v>224</v>
      </c>
      <c r="M45" s="20">
        <f>(G45+(B$3-1)*H45)</f>
        <v>242</v>
      </c>
    </row>
    <row r="46" spans="1:13">
      <c r="A46" s="21">
        <v>40</v>
      </c>
      <c r="B46" s="21"/>
      <c r="C46" s="21"/>
      <c r="D46" s="21"/>
      <c r="E46" s="21">
        <v>1</v>
      </c>
      <c r="F46" s="21"/>
      <c r="G46" s="21">
        <v>0</v>
      </c>
      <c r="H46" s="21">
        <v>80</v>
      </c>
      <c r="I46" s="21">
        <v>371</v>
      </c>
      <c r="J46" s="21">
        <v>32</v>
      </c>
      <c r="K46" s="26">
        <f>8*(G46+(B$3-1)*H46)/(I46-(10-B$3)*J46)</f>
        <v>10.7262569832402</v>
      </c>
      <c r="L46" s="26">
        <f>IF(E46=1,(FLOOR((CEILING($B$2/H46,1)/($B$3-1)),1)*(I46-(10-$B$3)*J46))+(IF(MOD(CEILING($B$2/H46,1),$B$3-1)&gt;0,I46-(10-MOD(CEILING($B$2/H46,1),$B$3-1)-1)*J46,0)),(I46-(10-$B$3)*J46)*(CEILING($B$2/(H46*($B$3-1)+G46),1)))</f>
        <v>115</v>
      </c>
      <c r="M46" s="20">
        <f>(G46+(B$3-1)*H46)</f>
        <v>240</v>
      </c>
    </row>
    <row r="47" spans="1:13">
      <c r="A47" s="21">
        <v>41</v>
      </c>
      <c r="B47" s="21">
        <v>1</v>
      </c>
      <c r="C47" s="21">
        <v>0</v>
      </c>
      <c r="D47" s="21">
        <v>1</v>
      </c>
      <c r="E47" s="21">
        <v>0</v>
      </c>
      <c r="F47" s="20">
        <v>-123</v>
      </c>
      <c r="G47" s="21">
        <v>2</v>
      </c>
      <c r="H47" s="20">
        <v>7</v>
      </c>
      <c r="I47" s="21">
        <v>103</v>
      </c>
      <c r="J47" s="21">
        <v>8</v>
      </c>
      <c r="K47" s="26">
        <f>8*(G47+(B$3-1)*H47)/(I47-(10-B$3)*J47)</f>
        <v>3.34545454545455</v>
      </c>
      <c r="L47" s="26">
        <f>IF(E47=1,(FLOOR((CEILING($B$2/H47,1)/($B$3-1)),1)*(I47-(10-$B$3)*J47))+(IF(MOD(CEILING($B$2/H47,1),$B$3-1)&gt;0,I47-(10-MOD(CEILING($B$2/H47,1),$B$3-1)-1)*J47,0)),(I47-(10-$B$3)*J47)*(CEILING($B$2/(H47*($B$3-1)+G47),1)))</f>
        <v>55</v>
      </c>
      <c r="M47" s="20">
        <f>(G47+(B$3-1)*H47)</f>
        <v>23</v>
      </c>
    </row>
    <row r="48" spans="1:13">
      <c r="A48" s="21">
        <v>42</v>
      </c>
      <c r="B48" s="21"/>
      <c r="C48" s="21"/>
      <c r="D48" s="21"/>
      <c r="E48" s="21">
        <v>1</v>
      </c>
      <c r="F48" s="21"/>
      <c r="G48" s="21">
        <v>0</v>
      </c>
      <c r="H48" s="21">
        <v>7</v>
      </c>
      <c r="I48" s="21">
        <v>92</v>
      </c>
      <c r="J48" s="21">
        <v>8</v>
      </c>
      <c r="K48" s="26">
        <f>8*(G48+(B$3-1)*H48)/(I48-(10-B$3)*J48)</f>
        <v>3.81818181818182</v>
      </c>
      <c r="L48" s="26">
        <f>IF(E48=1,(FLOOR((CEILING($B$2/H48,1)/($B$3-1)),1)*(I48-(10-$B$3)*J48))+(IF(MOD(CEILING($B$2/H48,1),$B$3-1)&gt;0,I48-(10-MOD(CEILING($B$2/H48,1),$B$3-1)-1)*J48,0)),(I48-(10-$B$3)*J48)*(CEILING($B$2/(H48*($B$3-1)+G48),1)))</f>
        <v>36</v>
      </c>
      <c r="M48" s="20">
        <f>(G48+(B$3-1)*H48)</f>
        <v>21</v>
      </c>
    </row>
    <row r="49" spans="1:13">
      <c r="A49" s="21">
        <v>43</v>
      </c>
      <c r="B49" s="21"/>
      <c r="C49" s="21"/>
      <c r="D49" s="21">
        <v>2</v>
      </c>
      <c r="E49" s="21">
        <v>0</v>
      </c>
      <c r="F49" s="20">
        <v>-127</v>
      </c>
      <c r="G49" s="21">
        <v>2</v>
      </c>
      <c r="H49" s="21">
        <v>7</v>
      </c>
      <c r="I49" s="21">
        <v>207</v>
      </c>
      <c r="J49" s="21">
        <v>16</v>
      </c>
      <c r="K49" s="26">
        <f>8*(G49+(B$3-1)*H49)/(I49-(10-B$3)*J49)</f>
        <v>1.65765765765766</v>
      </c>
      <c r="L49" s="26">
        <f>IF(E49=1,(FLOOR((CEILING($B$2/H49,1)/($B$3-1)),1)*(I49-(10-$B$3)*J49))+(IF(MOD(CEILING($B$2/H49,1),$B$3-1)&gt;0,I49-(10-MOD(CEILING($B$2/H49,1),$B$3-1)-1)*J49,0)),(I49-(10-$B$3)*J49)*(CEILING($B$2/(H49*($B$3-1)+G49),1)))</f>
        <v>111</v>
      </c>
      <c r="M49" s="20">
        <f>(G49+(B$3-1)*H49)</f>
        <v>23</v>
      </c>
    </row>
    <row r="50" spans="1:13">
      <c r="A50" s="21">
        <v>44</v>
      </c>
      <c r="B50" s="21"/>
      <c r="C50" s="21"/>
      <c r="D50" s="21"/>
      <c r="E50" s="21">
        <v>1</v>
      </c>
      <c r="F50" s="21"/>
      <c r="G50" s="21">
        <v>0</v>
      </c>
      <c r="H50" s="21">
        <v>7</v>
      </c>
      <c r="I50" s="21">
        <v>184</v>
      </c>
      <c r="J50" s="21">
        <v>16</v>
      </c>
      <c r="K50" s="26">
        <f>8*(G50+(B$3-1)*H50)/(I50-(10-B$3)*J50)</f>
        <v>1.90909090909091</v>
      </c>
      <c r="L50" s="26">
        <f>IF(E50=1,(FLOOR((CEILING($B$2/H50,1)/($B$3-1)),1)*(I50-(10-$B$3)*J50))+(IF(MOD(CEILING($B$2/H50,1),$B$3-1)&gt;0,I50-(10-MOD(CEILING($B$2/H50,1),$B$3-1)-1)*J50,0)),(I50-(10-$B$3)*J50)*(CEILING($B$2/(H50*($B$3-1)+G50),1)))</f>
        <v>72</v>
      </c>
      <c r="M50" s="20">
        <f>(G50+(B$3-1)*H50)</f>
        <v>21</v>
      </c>
    </row>
    <row r="51" spans="1:13">
      <c r="A51" s="21">
        <v>45</v>
      </c>
      <c r="B51" s="21"/>
      <c r="C51" s="21"/>
      <c r="D51" s="21">
        <v>3</v>
      </c>
      <c r="E51" s="21">
        <v>0</v>
      </c>
      <c r="F51" s="20">
        <v>-130</v>
      </c>
      <c r="G51" s="21">
        <v>2</v>
      </c>
      <c r="H51" s="21">
        <v>7</v>
      </c>
      <c r="I51" s="21">
        <v>414</v>
      </c>
      <c r="J51" s="21">
        <v>32</v>
      </c>
      <c r="K51" s="26">
        <f>8*(G51+(B$3-1)*H51)/(I51-(10-B$3)*J51)</f>
        <v>0.828828828828829</v>
      </c>
      <c r="L51" s="26">
        <f>IF(E51=1,(FLOOR((CEILING($B$2/H51,1)/($B$3-1)),1)*(I51-(10-$B$3)*J51))+(IF(MOD(CEILING($B$2/H51,1),$B$3-1)&gt;0,I51-(10-MOD(CEILING($B$2/H51,1),$B$3-1)-1)*J51,0)),(I51-(10-$B$3)*J51)*(CEILING($B$2/(H51*($B$3-1)+G51),1)))</f>
        <v>222</v>
      </c>
      <c r="M51" s="20">
        <f>(G51+(B$3-1)*H51)</f>
        <v>23</v>
      </c>
    </row>
    <row r="52" spans="1:13">
      <c r="A52" s="21">
        <v>46</v>
      </c>
      <c r="B52" s="21"/>
      <c r="C52" s="21"/>
      <c r="D52" s="21"/>
      <c r="E52" s="21">
        <v>1</v>
      </c>
      <c r="F52" s="21"/>
      <c r="G52" s="21">
        <v>0</v>
      </c>
      <c r="H52" s="21">
        <v>7</v>
      </c>
      <c r="I52" s="21">
        <v>369</v>
      </c>
      <c r="J52" s="21">
        <v>32</v>
      </c>
      <c r="K52" s="26">
        <f>8*(G52+(B$3-1)*H52)/(I52-(10-B$3)*J52)</f>
        <v>0.949152542372881</v>
      </c>
      <c r="L52" s="26">
        <f>IF(E52=1,(FLOOR((CEILING($B$2/H52,1)/($B$3-1)),1)*(I52-(10-$B$3)*J52))+(IF(MOD(CEILING($B$2/H52,1),$B$3-1)&gt;0,I52-(10-MOD(CEILING($B$2/H52,1),$B$3-1)-1)*J52,0)),(I52-(10-$B$3)*J52)*(CEILING($B$2/(H52*($B$3-1)+G52),1)))</f>
        <v>145</v>
      </c>
      <c r="M52" s="20">
        <f>(G52+(B$3-1)*H52)</f>
        <v>21</v>
      </c>
    </row>
    <row r="53" spans="1:13">
      <c r="A53" s="21">
        <v>47</v>
      </c>
      <c r="B53" s="21"/>
      <c r="C53" s="21"/>
      <c r="D53" s="21">
        <v>4</v>
      </c>
      <c r="E53" s="21">
        <v>0</v>
      </c>
      <c r="F53" s="20">
        <v>-132</v>
      </c>
      <c r="G53" s="21">
        <v>2</v>
      </c>
      <c r="H53" s="21">
        <v>7</v>
      </c>
      <c r="I53" s="21">
        <v>829</v>
      </c>
      <c r="J53" s="21">
        <v>65</v>
      </c>
      <c r="K53" s="26">
        <f>8*(G53+(B$3-1)*H53)/(I53-(10-B$3)*J53)</f>
        <v>0.419134396355353</v>
      </c>
      <c r="L53" s="26">
        <f>IF(E53=1,(FLOOR((CEILING($B$2/H53,1)/($B$3-1)),1)*(I53-(10-$B$3)*J53))+(IF(MOD(CEILING($B$2/H53,1),$B$3-1)&gt;0,I53-(10-MOD(CEILING($B$2/H53,1),$B$3-1)-1)*J53,0)),(I53-(10-$B$3)*J53)*(CEILING($B$2/(H53*($B$3-1)+G53),1)))</f>
        <v>439</v>
      </c>
      <c r="M53" s="20">
        <f>(G53+(B$3-1)*H53)</f>
        <v>23</v>
      </c>
    </row>
    <row r="54" spans="1:13">
      <c r="A54" s="21">
        <v>48</v>
      </c>
      <c r="B54" s="21"/>
      <c r="C54" s="21"/>
      <c r="D54" s="21"/>
      <c r="E54" s="21">
        <v>1</v>
      </c>
      <c r="F54" s="21"/>
      <c r="G54" s="21">
        <v>0</v>
      </c>
      <c r="H54" s="21">
        <v>7</v>
      </c>
      <c r="I54" s="21">
        <v>738</v>
      </c>
      <c r="J54" s="21">
        <v>65</v>
      </c>
      <c r="K54" s="26">
        <f>8*(G54+(B$3-1)*H54)/(I54-(10-B$3)*J54)</f>
        <v>0.482758620689655</v>
      </c>
      <c r="L54" s="26">
        <f>IF(E54=1,(FLOOR((CEILING($B$2/H54,1)/($B$3-1)),1)*(I54-(10-$B$3)*J54))+(IF(MOD(CEILING($B$2/H54,1),$B$3-1)&gt;0,I54-(10-MOD(CEILING($B$2/H54,1),$B$3-1)-1)*J54,0)),(I54-(10-$B$3)*J54)*(CEILING($B$2/(H54*($B$3-1)+G54),1)))</f>
        <v>283</v>
      </c>
      <c r="M54" s="20">
        <f>(G54+(B$3-1)*H54)</f>
        <v>21</v>
      </c>
    </row>
    <row r="55" spans="1:13">
      <c r="A55" s="21">
        <v>49</v>
      </c>
      <c r="B55" s="21"/>
      <c r="C55" s="21">
        <v>1</v>
      </c>
      <c r="D55" s="21">
        <v>1</v>
      </c>
      <c r="E55" s="21">
        <v>0</v>
      </c>
      <c r="F55" s="20">
        <v>-120</v>
      </c>
      <c r="G55" s="20">
        <v>2</v>
      </c>
      <c r="H55" s="21">
        <v>15</v>
      </c>
      <c r="I55" s="21">
        <v>103</v>
      </c>
      <c r="J55" s="21">
        <v>8</v>
      </c>
      <c r="K55" s="26">
        <f>8*(G55+(B$3-1)*H55)/(I55-(10-B$3)*J55)</f>
        <v>6.83636363636364</v>
      </c>
      <c r="L55" s="26">
        <f>IF(E55=1,(FLOOR((CEILING($B$2/H55,1)/($B$3-1)),1)*(I55-(10-$B$3)*J55))+(IF(MOD(CEILING($B$2/H55,1),$B$3-1)&gt;0,I55-(10-MOD(CEILING($B$2/H55,1),$B$3-1)-1)*J55,0)),(I55-(10-$B$3)*J55)*(CEILING($B$2/(H55*($B$3-1)+G55),1)))</f>
        <v>55</v>
      </c>
      <c r="M55" s="20">
        <f>(G55+(B$3-1)*H55)</f>
        <v>47</v>
      </c>
    </row>
    <row r="56" spans="1:13">
      <c r="A56" s="21">
        <v>50</v>
      </c>
      <c r="B56" s="21"/>
      <c r="C56" s="21"/>
      <c r="D56" s="21"/>
      <c r="E56" s="21">
        <v>1</v>
      </c>
      <c r="F56" s="21"/>
      <c r="G56" s="21">
        <v>0</v>
      </c>
      <c r="H56" s="21">
        <v>15</v>
      </c>
      <c r="I56" s="21">
        <v>92</v>
      </c>
      <c r="J56" s="21">
        <v>8</v>
      </c>
      <c r="K56" s="26">
        <f>8*(G56+(B$3-1)*H56)/(I56-(10-B$3)*J56)</f>
        <v>8.18181818181818</v>
      </c>
      <c r="L56" s="26">
        <f>IF(E56=1,(FLOOR((CEILING($B$2/H56,1)/($B$3-1)),1)*(I56-(10-$B$3)*J56))+(IF(MOD(CEILING($B$2/H56,1),$B$3-1)&gt;0,I56-(10-MOD(CEILING($B$2/H56,1),$B$3-1)-1)*J56,0)),(I56-(10-$B$3)*J56)*(CEILING($B$2/(H56*($B$3-1)+G56),1)))</f>
        <v>28</v>
      </c>
      <c r="M56" s="20">
        <f>(G56+(B$3-1)*H56)</f>
        <v>45</v>
      </c>
    </row>
    <row r="57" spans="1:13">
      <c r="A57" s="21">
        <v>51</v>
      </c>
      <c r="B57" s="21"/>
      <c r="C57" s="21"/>
      <c r="D57" s="21">
        <v>2</v>
      </c>
      <c r="E57" s="21">
        <v>0</v>
      </c>
      <c r="F57" s="20">
        <v>-123</v>
      </c>
      <c r="G57" s="21">
        <v>2</v>
      </c>
      <c r="H57" s="21">
        <v>15</v>
      </c>
      <c r="I57" s="21">
        <v>207</v>
      </c>
      <c r="J57" s="21">
        <v>16</v>
      </c>
      <c r="K57" s="26">
        <f>8*(G57+(B$3-1)*H57)/(I57-(10-B$3)*J57)</f>
        <v>3.38738738738739</v>
      </c>
      <c r="L57" s="26">
        <f>IF(E57=1,(FLOOR((CEILING($B$2/H57,1)/($B$3-1)),1)*(I57-(10-$B$3)*J57))+(IF(MOD(CEILING($B$2/H57,1),$B$3-1)&gt;0,I57-(10-MOD(CEILING($B$2/H57,1),$B$3-1)-1)*J57,0)),(I57-(10-$B$3)*J57)*(CEILING($B$2/(H57*($B$3-1)+G57),1)))</f>
        <v>111</v>
      </c>
      <c r="M57" s="20">
        <f>(G57+(B$3-1)*H57)</f>
        <v>47</v>
      </c>
    </row>
    <row r="58" spans="1:13">
      <c r="A58" s="21">
        <v>52</v>
      </c>
      <c r="B58" s="21"/>
      <c r="C58" s="21"/>
      <c r="D58" s="21"/>
      <c r="E58" s="21">
        <v>1</v>
      </c>
      <c r="F58" s="21"/>
      <c r="G58" s="21">
        <v>0</v>
      </c>
      <c r="H58" s="21">
        <v>15</v>
      </c>
      <c r="I58" s="21">
        <v>184</v>
      </c>
      <c r="J58" s="21">
        <v>16</v>
      </c>
      <c r="K58" s="26">
        <f>8*(G58+(B$3-1)*H58)/(I58-(10-B$3)*J58)</f>
        <v>4.09090909090909</v>
      </c>
      <c r="L58" s="26">
        <f>IF(E58=1,(FLOOR((CEILING($B$2/H58,1)/($B$3-1)),1)*(I58-(10-$B$3)*J58))+(IF(MOD(CEILING($B$2/H58,1),$B$3-1)&gt;0,I58-(10-MOD(CEILING($B$2/H58,1),$B$3-1)-1)*J58,0)),(I58-(10-$B$3)*J58)*(CEILING($B$2/(H58*($B$3-1)+G58),1)))</f>
        <v>56</v>
      </c>
      <c r="M58" s="20">
        <f>(G58+(B$3-1)*H58)</f>
        <v>45</v>
      </c>
    </row>
    <row r="59" spans="1:13">
      <c r="A59" s="21">
        <v>53</v>
      </c>
      <c r="B59" s="21"/>
      <c r="C59" s="21"/>
      <c r="D59" s="21">
        <v>3</v>
      </c>
      <c r="E59" s="21">
        <v>0</v>
      </c>
      <c r="F59" s="20">
        <v>-126</v>
      </c>
      <c r="G59" s="21">
        <v>2</v>
      </c>
      <c r="H59" s="21">
        <v>15</v>
      </c>
      <c r="I59" s="21">
        <v>414</v>
      </c>
      <c r="J59" s="21">
        <v>32</v>
      </c>
      <c r="K59" s="26">
        <f>8*(G59+(B$3-1)*H59)/(I59-(10-B$3)*J59)</f>
        <v>1.69369369369369</v>
      </c>
      <c r="L59" s="26">
        <f>IF(E59=1,(FLOOR((CEILING($B$2/H59,1)/($B$3-1)),1)*(I59-(10-$B$3)*J59))+(IF(MOD(CEILING($B$2/H59,1),$B$3-1)&gt;0,I59-(10-MOD(CEILING($B$2/H59,1),$B$3-1)-1)*J59,0)),(I59-(10-$B$3)*J59)*(CEILING($B$2/(H59*($B$3-1)+G59),1)))</f>
        <v>222</v>
      </c>
      <c r="M59" s="20">
        <f>(G59+(B$3-1)*H59)</f>
        <v>47</v>
      </c>
    </row>
    <row r="60" spans="1:13">
      <c r="A60" s="21">
        <v>54</v>
      </c>
      <c r="B60" s="21"/>
      <c r="C60" s="21"/>
      <c r="D60" s="21"/>
      <c r="E60" s="21">
        <v>1</v>
      </c>
      <c r="F60" s="21"/>
      <c r="G60" s="21">
        <v>0</v>
      </c>
      <c r="H60" s="21">
        <v>15</v>
      </c>
      <c r="I60" s="21">
        <v>369</v>
      </c>
      <c r="J60" s="21">
        <v>32</v>
      </c>
      <c r="K60" s="26">
        <f>8*(G60+(B$3-1)*H60)/(I60-(10-B$3)*J60)</f>
        <v>2.03389830508475</v>
      </c>
      <c r="L60" s="26">
        <f>IF(E60=1,(FLOOR((CEILING($B$2/H60,1)/($B$3-1)),1)*(I60-(10-$B$3)*J60))+(IF(MOD(CEILING($B$2/H60,1),$B$3-1)&gt;0,I60-(10-MOD(CEILING($B$2/H60,1),$B$3-1)-1)*J60,0)),(I60-(10-$B$3)*J60)*(CEILING($B$2/(H60*($B$3-1)+G60),1)))</f>
        <v>113</v>
      </c>
      <c r="M60" s="20">
        <f>(G60+(B$3-1)*H60)</f>
        <v>45</v>
      </c>
    </row>
    <row r="61" spans="1:13">
      <c r="A61" s="21">
        <v>55</v>
      </c>
      <c r="B61" s="21"/>
      <c r="C61" s="21"/>
      <c r="D61" s="21">
        <v>4</v>
      </c>
      <c r="E61" s="21">
        <v>0</v>
      </c>
      <c r="F61" s="20">
        <v>-130</v>
      </c>
      <c r="G61" s="21">
        <v>2</v>
      </c>
      <c r="H61" s="21">
        <v>15</v>
      </c>
      <c r="I61" s="21">
        <v>829</v>
      </c>
      <c r="J61" s="21">
        <v>65</v>
      </c>
      <c r="K61" s="26">
        <f>8*(G61+(B$3-1)*H61)/(I61-(10-B$3)*J61)</f>
        <v>0.856492027334852</v>
      </c>
      <c r="L61" s="26">
        <f>IF(E61=1,(FLOOR((CEILING($B$2/H61,1)/($B$3-1)),1)*(I61-(10-$B$3)*J61))+(IF(MOD(CEILING($B$2/H61,1),$B$3-1)&gt;0,I61-(10-MOD(CEILING($B$2/H61,1),$B$3-1)-1)*J61,0)),(I61-(10-$B$3)*J61)*(CEILING($B$2/(H61*($B$3-1)+G61),1)))</f>
        <v>439</v>
      </c>
      <c r="M61" s="20">
        <f>(G61+(B$3-1)*H61)</f>
        <v>47</v>
      </c>
    </row>
    <row r="62" spans="1:13">
      <c r="A62" s="21">
        <v>56</v>
      </c>
      <c r="B62" s="21"/>
      <c r="C62" s="21"/>
      <c r="D62" s="21"/>
      <c r="E62" s="21">
        <v>1</v>
      </c>
      <c r="F62" s="21"/>
      <c r="G62" s="21">
        <v>0</v>
      </c>
      <c r="H62" s="21">
        <v>15</v>
      </c>
      <c r="I62" s="21">
        <v>738</v>
      </c>
      <c r="J62" s="21">
        <v>65</v>
      </c>
      <c r="K62" s="26">
        <f>8*(G62+(B$3-1)*H62)/(I62-(10-B$3)*J62)</f>
        <v>1.03448275862069</v>
      </c>
      <c r="L62" s="26">
        <f>IF(E62=1,(FLOOR((CEILING($B$2/H62,1)/($B$3-1)),1)*(I62-(10-$B$3)*J62))+(IF(MOD(CEILING($B$2/H62,1),$B$3-1)&gt;0,I62-(10-MOD(CEILING($B$2/H62,1),$B$3-1)-1)*J62,0)),(I62-(10-$B$3)*J62)*(CEILING($B$2/(H62*($B$3-1)+G62),1)))</f>
        <v>218</v>
      </c>
      <c r="M62" s="20">
        <f>(G62+(B$3-1)*H62)</f>
        <v>45</v>
      </c>
    </row>
    <row r="63" spans="1:13">
      <c r="A63" s="21">
        <v>57</v>
      </c>
      <c r="B63" s="21"/>
      <c r="C63" s="21">
        <v>2</v>
      </c>
      <c r="D63" s="21">
        <v>1</v>
      </c>
      <c r="E63" s="21">
        <v>0</v>
      </c>
      <c r="F63" s="20">
        <v>-117</v>
      </c>
      <c r="G63" s="21">
        <v>2</v>
      </c>
      <c r="H63" s="21">
        <v>22</v>
      </c>
      <c r="I63" s="21">
        <v>103</v>
      </c>
      <c r="J63" s="21">
        <v>8</v>
      </c>
      <c r="K63" s="26">
        <f>8*(G63+(B$3-1)*H63)/(I63-(10-B$3)*J63)</f>
        <v>9.89090909090909</v>
      </c>
      <c r="L63" s="26">
        <f>IF(E63=1,(FLOOR((CEILING($B$2/H63,1)/($B$3-1)),1)*(I63-(10-$B$3)*J63))+(IF(MOD(CEILING($B$2/H63,1),$B$3-1)&gt;0,I63-(10-MOD(CEILING($B$2/H63,1),$B$3-1)-1)*J63,0)),(I63-(10-$B$3)*J63)*(CEILING($B$2/(H63*($B$3-1)+G63),1)))</f>
        <v>55</v>
      </c>
      <c r="M63" s="20">
        <f>(G63+(B$3-1)*H63)</f>
        <v>68</v>
      </c>
    </row>
    <row r="64" spans="1:13">
      <c r="A64" s="21">
        <v>58</v>
      </c>
      <c r="B64" s="21"/>
      <c r="C64" s="21"/>
      <c r="D64" s="21"/>
      <c r="E64" s="21">
        <v>1</v>
      </c>
      <c r="F64" s="21"/>
      <c r="G64" s="21">
        <v>0</v>
      </c>
      <c r="H64" s="21">
        <v>22</v>
      </c>
      <c r="I64" s="21">
        <v>92</v>
      </c>
      <c r="J64" s="21">
        <v>8</v>
      </c>
      <c r="K64" s="26">
        <f>8*(G64+(B$3-1)*H64)/(I64-(10-B$3)*J64)</f>
        <v>12</v>
      </c>
      <c r="L64" s="26">
        <f>IF(E64=1,(FLOOR((CEILING($B$2/H64,1)/($B$3-1)),1)*(I64-(10-$B$3)*J64))+(IF(MOD(CEILING($B$2/H64,1),$B$3-1)&gt;0,I64-(10-MOD(CEILING($B$2/H64,1),$B$3-1)-1)*J64,0)),(I64-(10-$B$3)*J64)*(CEILING($B$2/(H64*($B$3-1)+G64),1)))</f>
        <v>28</v>
      </c>
      <c r="M64" s="20">
        <f>(G64+(B$3-1)*H64)</f>
        <v>66</v>
      </c>
    </row>
    <row r="65" spans="1:13">
      <c r="A65" s="21">
        <v>59</v>
      </c>
      <c r="B65" s="21"/>
      <c r="C65" s="21"/>
      <c r="D65" s="21">
        <v>2</v>
      </c>
      <c r="E65" s="21">
        <v>0</v>
      </c>
      <c r="F65" s="20">
        <v>-121</v>
      </c>
      <c r="G65" s="21">
        <v>2</v>
      </c>
      <c r="H65" s="21">
        <v>22</v>
      </c>
      <c r="I65" s="21">
        <v>207</v>
      </c>
      <c r="J65" s="21">
        <v>16</v>
      </c>
      <c r="K65" s="26">
        <f>8*(G65+(B$3-1)*H65)/(I65-(10-B$3)*J65)</f>
        <v>4.9009009009009</v>
      </c>
      <c r="L65" s="26">
        <f>IF(E65=1,(FLOOR((CEILING($B$2/H65,1)/($B$3-1)),1)*(I65-(10-$B$3)*J65))+(IF(MOD(CEILING($B$2/H65,1),$B$3-1)&gt;0,I65-(10-MOD(CEILING($B$2/H65,1),$B$3-1)-1)*J65,0)),(I65-(10-$B$3)*J65)*(CEILING($B$2/(H65*($B$3-1)+G65),1)))</f>
        <v>111</v>
      </c>
      <c r="M65" s="20">
        <f>(G65+(B$3-1)*H65)</f>
        <v>68</v>
      </c>
    </row>
    <row r="66" spans="1:13">
      <c r="A66" s="21">
        <v>60</v>
      </c>
      <c r="B66" s="21"/>
      <c r="C66" s="21"/>
      <c r="D66" s="21"/>
      <c r="E66" s="21">
        <v>1</v>
      </c>
      <c r="F66" s="21"/>
      <c r="G66" s="21">
        <v>0</v>
      </c>
      <c r="H66" s="21">
        <v>22</v>
      </c>
      <c r="I66" s="21">
        <v>184</v>
      </c>
      <c r="J66" s="21">
        <v>16</v>
      </c>
      <c r="K66" s="26">
        <f>8*(G66+(B$3-1)*H66)/(I66-(10-B$3)*J66)</f>
        <v>6</v>
      </c>
      <c r="L66" s="26">
        <f>IF(E66=1,(FLOOR((CEILING($B$2/H66,1)/($B$3-1)),1)*(I66-(10-$B$3)*J66))+(IF(MOD(CEILING($B$2/H66,1),$B$3-1)&gt;0,I66-(10-MOD(CEILING($B$2/H66,1),$B$3-1)-1)*J66,0)),(I66-(10-$B$3)*J66)*(CEILING($B$2/(H66*($B$3-1)+G66),1)))</f>
        <v>56</v>
      </c>
      <c r="M66" s="20">
        <f>(G66+(B$3-1)*H66)</f>
        <v>66</v>
      </c>
    </row>
    <row r="67" spans="1:13">
      <c r="A67" s="21">
        <v>61</v>
      </c>
      <c r="B67" s="21"/>
      <c r="C67" s="21"/>
      <c r="D67" s="21">
        <v>3</v>
      </c>
      <c r="E67" s="21">
        <v>0</v>
      </c>
      <c r="F67" s="20">
        <v>-124</v>
      </c>
      <c r="G67" s="21">
        <v>2</v>
      </c>
      <c r="H67" s="21">
        <v>22</v>
      </c>
      <c r="I67" s="21">
        <v>414</v>
      </c>
      <c r="J67" s="21">
        <v>32</v>
      </c>
      <c r="K67" s="26">
        <f>8*(G67+(B$3-1)*H67)/(I67-(10-B$3)*J67)</f>
        <v>2.45045045045045</v>
      </c>
      <c r="L67" s="26">
        <f>IF(E67=1,(FLOOR((CEILING($B$2/H67,1)/($B$3-1)),1)*(I67-(10-$B$3)*J67))+(IF(MOD(CEILING($B$2/H67,1),$B$3-1)&gt;0,I67-(10-MOD(CEILING($B$2/H67,1),$B$3-1)-1)*J67,0)),(I67-(10-$B$3)*J67)*(CEILING($B$2/(H67*($B$3-1)+G67),1)))</f>
        <v>222</v>
      </c>
      <c r="M67" s="20">
        <f>(G67+(B$3-1)*H67)</f>
        <v>68</v>
      </c>
    </row>
    <row r="68" spans="1:13">
      <c r="A68" s="21">
        <v>62</v>
      </c>
      <c r="B68" s="21"/>
      <c r="C68" s="21"/>
      <c r="D68" s="21"/>
      <c r="E68" s="21">
        <v>1</v>
      </c>
      <c r="F68" s="21"/>
      <c r="G68" s="21">
        <v>0</v>
      </c>
      <c r="H68" s="21">
        <v>22</v>
      </c>
      <c r="I68" s="21">
        <v>369</v>
      </c>
      <c r="J68" s="21">
        <v>32</v>
      </c>
      <c r="K68" s="26">
        <f>8*(G68+(B$3-1)*H68)/(I68-(10-B$3)*J68)</f>
        <v>2.98305084745763</v>
      </c>
      <c r="L68" s="26">
        <f>IF(E68=1,(FLOOR((CEILING($B$2/H68,1)/($B$3-1)),1)*(I68-(10-$B$3)*J68))+(IF(MOD(CEILING($B$2/H68,1),$B$3-1)&gt;0,I68-(10-MOD(CEILING($B$2/H68,1),$B$3-1)-1)*J68,0)),(I68-(10-$B$3)*J68)*(CEILING($B$2/(H68*($B$3-1)+G68),1)))</f>
        <v>113</v>
      </c>
      <c r="M68" s="20">
        <f>(G68+(B$3-1)*H68)</f>
        <v>66</v>
      </c>
    </row>
    <row r="69" spans="1:13">
      <c r="A69" s="21">
        <v>63</v>
      </c>
      <c r="B69" s="21"/>
      <c r="C69" s="21"/>
      <c r="D69" s="21">
        <v>4</v>
      </c>
      <c r="E69" s="21">
        <v>0</v>
      </c>
      <c r="F69" s="20">
        <v>-127</v>
      </c>
      <c r="G69" s="21">
        <v>2</v>
      </c>
      <c r="H69" s="21">
        <v>22</v>
      </c>
      <c r="I69" s="21">
        <v>829</v>
      </c>
      <c r="J69" s="21">
        <v>65</v>
      </c>
      <c r="K69" s="26">
        <f>8*(G69+(B$3-1)*H69)/(I69-(10-B$3)*J69)</f>
        <v>1.23917995444191</v>
      </c>
      <c r="L69" s="26">
        <f>IF(E69=1,(FLOOR((CEILING($B$2/H69,1)/($B$3-1)),1)*(I69-(10-$B$3)*J69))+(IF(MOD(CEILING($B$2/H69,1),$B$3-1)&gt;0,I69-(10-MOD(CEILING($B$2/H69,1),$B$3-1)-1)*J69,0)),(I69-(10-$B$3)*J69)*(CEILING($B$2/(H69*($B$3-1)+G69),1)))</f>
        <v>439</v>
      </c>
      <c r="M69" s="20">
        <f>(G69+(B$3-1)*H69)</f>
        <v>68</v>
      </c>
    </row>
    <row r="70" spans="1:13">
      <c r="A70" s="21">
        <v>64</v>
      </c>
      <c r="B70" s="21"/>
      <c r="C70" s="21"/>
      <c r="D70" s="21"/>
      <c r="E70" s="21">
        <v>1</v>
      </c>
      <c r="F70" s="21"/>
      <c r="G70" s="21">
        <v>0</v>
      </c>
      <c r="H70" s="21">
        <v>22</v>
      </c>
      <c r="I70" s="21">
        <v>738</v>
      </c>
      <c r="J70" s="21">
        <v>65</v>
      </c>
      <c r="K70" s="26">
        <f>8*(G70+(B$3-1)*H70)/(I70-(10-B$3)*J70)</f>
        <v>1.51724137931034</v>
      </c>
      <c r="L70" s="26">
        <f>IF(E70=1,(FLOOR((CEILING($B$2/H70,1)/($B$3-1)),1)*(I70-(10-$B$3)*J70))+(IF(MOD(CEILING($B$2/H70,1),$B$3-1)&gt;0,I70-(10-MOD(CEILING($B$2/H70,1),$B$3-1)-1)*J70,0)),(I70-(10-$B$3)*J70)*(CEILING($B$2/(H70*($B$3-1)+G70),1)))</f>
        <v>218</v>
      </c>
      <c r="M70" s="20">
        <f>(G70+(B$3-1)*H70)</f>
        <v>66</v>
      </c>
    </row>
    <row r="71" spans="1:13">
      <c r="A71" s="21">
        <v>65</v>
      </c>
      <c r="B71" s="21"/>
      <c r="C71" s="21">
        <v>3</v>
      </c>
      <c r="D71" s="21">
        <v>1</v>
      </c>
      <c r="E71" s="21">
        <v>0</v>
      </c>
      <c r="F71" s="20">
        <v>-114</v>
      </c>
      <c r="G71" s="21">
        <v>2</v>
      </c>
      <c r="H71" s="21">
        <v>52</v>
      </c>
      <c r="I71" s="21">
        <v>103</v>
      </c>
      <c r="J71" s="21">
        <v>8</v>
      </c>
      <c r="K71" s="26">
        <f>8*(G71+(B$3-1)*H71)/(I71-(10-B$3)*J71)</f>
        <v>22.9818181818182</v>
      </c>
      <c r="L71" s="26">
        <f>IF(E71=1,(FLOOR((CEILING($B$2/H71,1)/($B$3-1)),1)*(I71-(10-$B$3)*J71))+(IF(MOD(CEILING($B$2/H71,1),$B$3-1)&gt;0,I71-(10-MOD(CEILING($B$2/H71,1),$B$3-1)-1)*J71,0)),(I71-(10-$B$3)*J71)*(CEILING($B$2/(H71*($B$3-1)+G71),1)))</f>
        <v>55</v>
      </c>
      <c r="M71" s="20">
        <f>(G71+(B$3-1)*H71)</f>
        <v>158</v>
      </c>
    </row>
    <row r="72" spans="1:13">
      <c r="A72" s="21">
        <v>66</v>
      </c>
      <c r="B72" s="21"/>
      <c r="C72" s="21"/>
      <c r="D72" s="21"/>
      <c r="E72" s="21">
        <v>1</v>
      </c>
      <c r="F72" s="21"/>
      <c r="G72" s="21">
        <v>0</v>
      </c>
      <c r="H72" s="21">
        <v>52</v>
      </c>
      <c r="I72" s="21">
        <v>92</v>
      </c>
      <c r="J72" s="21">
        <v>8</v>
      </c>
      <c r="K72" s="26">
        <f>8*(G72+(B$3-1)*H72)/(I72-(10-B$3)*J72)</f>
        <v>28.3636363636364</v>
      </c>
      <c r="L72" s="26">
        <f>IF(E72=1,(FLOOR((CEILING($B$2/H72,1)/($B$3-1)),1)*(I72-(10-$B$3)*J72))+(IF(MOD(CEILING($B$2/H72,1),$B$3-1)&gt;0,I72-(10-MOD(CEILING($B$2/H72,1),$B$3-1)-1)*J72,0)),(I72-(10-$B$3)*J72)*(CEILING($B$2/(H72*($B$3-1)+G72),1)))</f>
        <v>28</v>
      </c>
      <c r="M72" s="20">
        <f>(G72+(B$3-1)*H72)</f>
        <v>156</v>
      </c>
    </row>
    <row r="73" spans="1:13">
      <c r="A73" s="21">
        <v>67</v>
      </c>
      <c r="B73" s="21"/>
      <c r="C73" s="21"/>
      <c r="D73" s="21">
        <v>2</v>
      </c>
      <c r="E73" s="21">
        <v>0</v>
      </c>
      <c r="F73" s="20">
        <v>-117</v>
      </c>
      <c r="G73" s="21">
        <v>2</v>
      </c>
      <c r="H73" s="21">
        <v>52</v>
      </c>
      <c r="I73" s="21">
        <v>207</v>
      </c>
      <c r="J73" s="21">
        <v>16</v>
      </c>
      <c r="K73" s="26">
        <f>8*(G73+(B$3-1)*H73)/(I73-(10-B$3)*J73)</f>
        <v>11.3873873873874</v>
      </c>
      <c r="L73" s="26">
        <f>IF(E73=1,(FLOOR((CEILING($B$2/H73,1)/($B$3-1)),1)*(I73-(10-$B$3)*J73))+(IF(MOD(CEILING($B$2/H73,1),$B$3-1)&gt;0,I73-(10-MOD(CEILING($B$2/H73,1),$B$3-1)-1)*J73,0)),(I73-(10-$B$3)*J73)*(CEILING($B$2/(H73*($B$3-1)+G73),1)))</f>
        <v>111</v>
      </c>
      <c r="M73" s="20">
        <f>(G73+(B$3-1)*H73)</f>
        <v>158</v>
      </c>
    </row>
    <row r="74" spans="1:13">
      <c r="A74" s="21">
        <v>68</v>
      </c>
      <c r="B74" s="21"/>
      <c r="C74" s="21"/>
      <c r="D74" s="21"/>
      <c r="E74" s="21">
        <v>1</v>
      </c>
      <c r="F74" s="21"/>
      <c r="G74" s="21">
        <v>0</v>
      </c>
      <c r="H74" s="21">
        <v>52</v>
      </c>
      <c r="I74" s="21">
        <v>184</v>
      </c>
      <c r="J74" s="21">
        <v>16</v>
      </c>
      <c r="K74" s="26">
        <f>8*(G74+(B$3-1)*H74)/(I74-(10-B$3)*J74)</f>
        <v>14.1818181818182</v>
      </c>
      <c r="L74" s="26">
        <f>IF(E74=1,(FLOOR((CEILING($B$2/H74,1)/($B$3-1)),1)*(I74-(10-$B$3)*J74))+(IF(MOD(CEILING($B$2/H74,1),$B$3-1)&gt;0,I74-(10-MOD(CEILING($B$2/H74,1),$B$3-1)-1)*J74,0)),(I74-(10-$B$3)*J74)*(CEILING($B$2/(H74*($B$3-1)+G74),1)))</f>
        <v>56</v>
      </c>
      <c r="M74" s="20">
        <f>(G74+(B$3-1)*H74)</f>
        <v>156</v>
      </c>
    </row>
    <row r="75" spans="1:13">
      <c r="A75" s="21">
        <v>69</v>
      </c>
      <c r="B75" s="21"/>
      <c r="C75" s="21"/>
      <c r="D75" s="21">
        <v>3</v>
      </c>
      <c r="E75" s="21">
        <v>0</v>
      </c>
      <c r="F75" s="20">
        <v>-121</v>
      </c>
      <c r="G75" s="21">
        <v>2</v>
      </c>
      <c r="H75" s="21">
        <v>52</v>
      </c>
      <c r="I75" s="21">
        <v>414</v>
      </c>
      <c r="J75" s="21">
        <v>32</v>
      </c>
      <c r="K75" s="26">
        <f>8*(G75+(B$3-1)*H75)/(I75-(10-B$3)*J75)</f>
        <v>5.69369369369369</v>
      </c>
      <c r="L75" s="26">
        <f>IF(E75=1,(FLOOR((CEILING($B$2/H75,1)/($B$3-1)),1)*(I75-(10-$B$3)*J75))+(IF(MOD(CEILING($B$2/H75,1),$B$3-1)&gt;0,I75-(10-MOD(CEILING($B$2/H75,1),$B$3-1)-1)*J75,0)),(I75-(10-$B$3)*J75)*(CEILING($B$2/(H75*($B$3-1)+G75),1)))</f>
        <v>222</v>
      </c>
      <c r="M75" s="20">
        <f>(G75+(B$3-1)*H75)</f>
        <v>158</v>
      </c>
    </row>
    <row r="76" spans="1:13">
      <c r="A76" s="21">
        <v>70</v>
      </c>
      <c r="B76" s="21"/>
      <c r="C76" s="21"/>
      <c r="D76" s="21"/>
      <c r="E76" s="21">
        <v>1</v>
      </c>
      <c r="F76" s="21"/>
      <c r="G76" s="21">
        <v>0</v>
      </c>
      <c r="H76" s="21">
        <v>52</v>
      </c>
      <c r="I76" s="21">
        <v>369</v>
      </c>
      <c r="J76" s="21">
        <v>32</v>
      </c>
      <c r="K76" s="26">
        <f>8*(G76+(B$3-1)*H76)/(I76-(10-B$3)*J76)</f>
        <v>7.05084745762712</v>
      </c>
      <c r="L76" s="26">
        <f>IF(E76=1,(FLOOR((CEILING($B$2/H76,1)/($B$3-1)),1)*(I76-(10-$B$3)*J76))+(IF(MOD(CEILING($B$2/H76,1),$B$3-1)&gt;0,I76-(10-MOD(CEILING($B$2/H76,1),$B$3-1)-1)*J76,0)),(I76-(10-$B$3)*J76)*(CEILING($B$2/(H76*($B$3-1)+G76),1)))</f>
        <v>113</v>
      </c>
      <c r="M76" s="20">
        <f>(G76+(B$3-1)*H76)</f>
        <v>156</v>
      </c>
    </row>
    <row r="77" spans="1:13">
      <c r="A77" s="21">
        <v>71</v>
      </c>
      <c r="B77" s="21"/>
      <c r="C77" s="21"/>
      <c r="D77" s="21">
        <v>4</v>
      </c>
      <c r="E77" s="21">
        <v>0</v>
      </c>
      <c r="F77" s="20">
        <v>-124</v>
      </c>
      <c r="G77" s="21">
        <v>2</v>
      </c>
      <c r="H77" s="21">
        <v>52</v>
      </c>
      <c r="I77" s="21">
        <v>829</v>
      </c>
      <c r="J77" s="21">
        <v>65</v>
      </c>
      <c r="K77" s="26">
        <f>8*(G77+(B$3-1)*H77)/(I77-(10-B$3)*J77)</f>
        <v>2.87927107061503</v>
      </c>
      <c r="L77" s="26">
        <f>IF(E77=1,(FLOOR((CEILING($B$2/H77,1)/($B$3-1)),1)*(I77-(10-$B$3)*J77))+(IF(MOD(CEILING($B$2/H77,1),$B$3-1)&gt;0,I77-(10-MOD(CEILING($B$2/H77,1),$B$3-1)-1)*J77,0)),(I77-(10-$B$3)*J77)*(CEILING($B$2/(H77*($B$3-1)+G77),1)))</f>
        <v>439</v>
      </c>
      <c r="M77" s="20">
        <f>(G77+(B$3-1)*H77)</f>
        <v>158</v>
      </c>
    </row>
    <row r="78" spans="1:13">
      <c r="A78" s="21">
        <v>72</v>
      </c>
      <c r="B78" s="21"/>
      <c r="C78" s="21"/>
      <c r="D78" s="21"/>
      <c r="E78" s="21">
        <v>1</v>
      </c>
      <c r="F78" s="21"/>
      <c r="G78" s="21">
        <v>0</v>
      </c>
      <c r="H78" s="21">
        <v>52</v>
      </c>
      <c r="I78" s="21">
        <v>738</v>
      </c>
      <c r="J78" s="21">
        <v>65</v>
      </c>
      <c r="K78" s="26">
        <f>8*(G78+(B$3-1)*H78)/(I78-(10-B$3)*J78)</f>
        <v>3.58620689655172</v>
      </c>
      <c r="L78" s="26">
        <f>IF(E78=1,(FLOOR((CEILING($B$2/H78,1)/($B$3-1)),1)*(I78-(10-$B$3)*J78))+(IF(MOD(CEILING($B$2/H78,1),$B$3-1)&gt;0,I78-(10-MOD(CEILING($B$2/H78,1),$B$3-1)-1)*J78,0)),(I78-(10-$B$3)*J78)*(CEILING($B$2/(H78*($B$3-1)+G78),1)))</f>
        <v>218</v>
      </c>
      <c r="M78" s="20">
        <f>(G78+(B$3-1)*H78)</f>
        <v>156</v>
      </c>
    </row>
    <row r="79" spans="1:13">
      <c r="A79" s="21">
        <v>73</v>
      </c>
      <c r="B79" s="21"/>
      <c r="C79" s="21">
        <v>4</v>
      </c>
      <c r="D79" s="21">
        <v>1</v>
      </c>
      <c r="E79" s="21">
        <v>0</v>
      </c>
      <c r="F79" s="20">
        <v>-111</v>
      </c>
      <c r="G79" s="20">
        <v>2</v>
      </c>
      <c r="H79" s="30">
        <v>108</v>
      </c>
      <c r="I79" s="21">
        <v>103</v>
      </c>
      <c r="J79" s="21">
        <v>8</v>
      </c>
      <c r="K79" s="26">
        <f>8*(G79+(B$3-1)*H79)/(I79-(10-B$3)*J79)</f>
        <v>47.4181818181818</v>
      </c>
      <c r="L79" s="26">
        <f>IF(E79=1,(FLOOR((CEILING($B$2/H79,1)/($B$3-1)),1)*(I79-(10-$B$3)*J79))+(IF(MOD(CEILING($B$2/H79,1),$B$3-1)&gt;0,I79-(10-MOD(CEILING($B$2/H79,1),$B$3-1)-1)*J79,0)),(I79-(10-$B$3)*J79)*(CEILING($B$2/(H79*($B$3-1)+G79),1)))</f>
        <v>55</v>
      </c>
      <c r="M79" s="20">
        <f>(G79+(B$3-1)*H79)</f>
        <v>326</v>
      </c>
    </row>
    <row r="80" spans="1:13">
      <c r="A80" s="21">
        <v>74</v>
      </c>
      <c r="B80" s="21"/>
      <c r="C80" s="21"/>
      <c r="D80" s="21"/>
      <c r="E80" s="21">
        <v>1</v>
      </c>
      <c r="F80" s="21"/>
      <c r="G80" s="21">
        <v>0</v>
      </c>
      <c r="H80" s="30">
        <v>108</v>
      </c>
      <c r="I80" s="21">
        <v>92</v>
      </c>
      <c r="J80" s="21">
        <v>8</v>
      </c>
      <c r="K80" s="26">
        <f>8*(G80+(B$3-1)*H80)/(I80-(10-B$3)*J80)</f>
        <v>58.9090909090909</v>
      </c>
      <c r="L80" s="26">
        <f>IF(E80=1,(FLOOR((CEILING($B$2/H80,1)/($B$3-1)),1)*(I80-(10-$B$3)*J80))+(IF(MOD(CEILING($B$2/H80,1),$B$3-1)&gt;0,I80-(10-MOD(CEILING($B$2/H80,1),$B$3-1)-1)*J80,0)),(I80-(10-$B$3)*J80)*(CEILING($B$2/(H80*($B$3-1)+G80),1)))</f>
        <v>28</v>
      </c>
      <c r="M80" s="20">
        <f>(G80+(B$3-1)*H80)</f>
        <v>324</v>
      </c>
    </row>
    <row r="81" spans="1:13">
      <c r="A81" s="21">
        <v>75</v>
      </c>
      <c r="B81" s="21"/>
      <c r="C81" s="21"/>
      <c r="D81" s="21">
        <v>2</v>
      </c>
      <c r="E81" s="21">
        <v>0</v>
      </c>
      <c r="F81" s="20">
        <v>-115</v>
      </c>
      <c r="G81" s="21">
        <v>2</v>
      </c>
      <c r="H81" s="30">
        <v>108</v>
      </c>
      <c r="I81" s="21">
        <v>207</v>
      </c>
      <c r="J81" s="21">
        <v>16</v>
      </c>
      <c r="K81" s="26">
        <f>8*(G81+(B$3-1)*H81)/(I81-(10-B$3)*J81)</f>
        <v>23.4954954954955</v>
      </c>
      <c r="L81" s="26">
        <f>IF(E81=1,(FLOOR((CEILING($B$2/H81,1)/($B$3-1)),1)*(I81-(10-$B$3)*J81))+(IF(MOD(CEILING($B$2/H81,1),$B$3-1)&gt;0,I81-(10-MOD(CEILING($B$2/H81,1),$B$3-1)-1)*J81,0)),(I81-(10-$B$3)*J81)*(CEILING($B$2/(H81*($B$3-1)+G81),1)))</f>
        <v>111</v>
      </c>
      <c r="M81" s="20">
        <f>(G81+(B$3-1)*H81)</f>
        <v>326</v>
      </c>
    </row>
    <row r="82" spans="1:13">
      <c r="A82" s="21">
        <v>76</v>
      </c>
      <c r="B82" s="21"/>
      <c r="C82" s="21"/>
      <c r="D82" s="21"/>
      <c r="E82" s="21">
        <v>1</v>
      </c>
      <c r="F82" s="21"/>
      <c r="G82" s="21">
        <v>0</v>
      </c>
      <c r="H82" s="30">
        <v>108</v>
      </c>
      <c r="I82" s="21">
        <v>184</v>
      </c>
      <c r="J82" s="21">
        <v>16</v>
      </c>
      <c r="K82" s="26">
        <f>8*(G82+(B$3-1)*H82)/(I82-(10-B$3)*J82)</f>
        <v>29.4545454545455</v>
      </c>
      <c r="L82" s="26">
        <f>IF(E82=1,(FLOOR((CEILING($B$2/H82,1)/($B$3-1)),1)*(I82-(10-$B$3)*J82))+(IF(MOD(CEILING($B$2/H82,1),$B$3-1)&gt;0,I82-(10-MOD(CEILING($B$2/H82,1),$B$3-1)-1)*J82,0)),(I82-(10-$B$3)*J82)*(CEILING($B$2/(H82*($B$3-1)+G82),1)))</f>
        <v>56</v>
      </c>
      <c r="M82" s="20">
        <f>(G82+(B$3-1)*H82)</f>
        <v>324</v>
      </c>
    </row>
    <row r="83" spans="1:13">
      <c r="A83" s="21">
        <v>77</v>
      </c>
      <c r="B83" s="21"/>
      <c r="C83" s="21"/>
      <c r="D83" s="21">
        <v>3</v>
      </c>
      <c r="E83" s="21">
        <v>0</v>
      </c>
      <c r="F83" s="20">
        <v>-118</v>
      </c>
      <c r="G83" s="21">
        <v>2</v>
      </c>
      <c r="H83" s="30">
        <v>108</v>
      </c>
      <c r="I83" s="21">
        <v>414</v>
      </c>
      <c r="J83" s="21">
        <v>32</v>
      </c>
      <c r="K83" s="26">
        <f>8*(G83+(B$3-1)*H83)/(I83-(10-B$3)*J83)</f>
        <v>11.7477477477477</v>
      </c>
      <c r="L83" s="26">
        <f>IF(E83=1,(FLOOR((CEILING($B$2/H83,1)/($B$3-1)),1)*(I83-(10-$B$3)*J83))+(IF(MOD(CEILING($B$2/H83,1),$B$3-1)&gt;0,I83-(10-MOD(CEILING($B$2/H83,1),$B$3-1)-1)*J83,0)),(I83-(10-$B$3)*J83)*(CEILING($B$2/(H83*($B$3-1)+G83),1)))</f>
        <v>222</v>
      </c>
      <c r="M83" s="20">
        <f>(G83+(B$3-1)*H83)</f>
        <v>326</v>
      </c>
    </row>
    <row r="84" spans="1:13">
      <c r="A84" s="21">
        <v>78</v>
      </c>
      <c r="B84" s="21"/>
      <c r="C84" s="21"/>
      <c r="D84" s="21"/>
      <c r="E84" s="21">
        <v>1</v>
      </c>
      <c r="F84" s="21"/>
      <c r="G84" s="21">
        <v>0</v>
      </c>
      <c r="H84" s="30">
        <v>108</v>
      </c>
      <c r="I84" s="21">
        <v>369</v>
      </c>
      <c r="J84" s="21">
        <v>32</v>
      </c>
      <c r="K84" s="26">
        <f>8*(G84+(B$3-1)*H84)/(I84-(10-B$3)*J84)</f>
        <v>14.6440677966102</v>
      </c>
      <c r="L84" s="26">
        <f>IF(E84=1,(FLOOR((CEILING($B$2/H84,1)/($B$3-1)),1)*(I84-(10-$B$3)*J84))+(IF(MOD(CEILING($B$2/H84,1),$B$3-1)&gt;0,I84-(10-MOD(CEILING($B$2/H84,1),$B$3-1)-1)*J84,0)),(I84-(10-$B$3)*J84)*(CEILING($B$2/(H84*($B$3-1)+G84),1)))</f>
        <v>113</v>
      </c>
      <c r="M84" s="20">
        <f>(G84+(B$3-1)*H84)</f>
        <v>324</v>
      </c>
    </row>
    <row r="85" spans="1:13">
      <c r="A85" s="21">
        <v>79</v>
      </c>
      <c r="B85" s="21"/>
      <c r="C85" s="21"/>
      <c r="D85" s="21">
        <v>4</v>
      </c>
      <c r="E85" s="21">
        <v>0</v>
      </c>
      <c r="F85" s="20">
        <v>-121</v>
      </c>
      <c r="G85" s="21">
        <v>2</v>
      </c>
      <c r="H85" s="30">
        <v>108</v>
      </c>
      <c r="I85" s="21">
        <v>829</v>
      </c>
      <c r="J85" s="21">
        <v>65</v>
      </c>
      <c r="K85" s="26">
        <f>8*(G85+(B$3-1)*H85)/(I85-(10-B$3)*J85)</f>
        <v>5.94077448747153</v>
      </c>
      <c r="L85" s="26">
        <f>IF(E85=1,(FLOOR((CEILING($B$2/H85,1)/($B$3-1)),1)*(I85-(10-$B$3)*J85))+(IF(MOD(CEILING($B$2/H85,1),$B$3-1)&gt;0,I85-(10-MOD(CEILING($B$2/H85,1),$B$3-1)-1)*J85,0)),(I85-(10-$B$3)*J85)*(CEILING($B$2/(H85*($B$3-1)+G85),1)))</f>
        <v>439</v>
      </c>
      <c r="M85" s="20">
        <f>(G85+(B$3-1)*H85)</f>
        <v>326</v>
      </c>
    </row>
    <row r="86" spans="1:13">
      <c r="A86" s="21">
        <v>80</v>
      </c>
      <c r="B86" s="21"/>
      <c r="C86" s="21"/>
      <c r="D86" s="21"/>
      <c r="E86" s="21">
        <v>1</v>
      </c>
      <c r="F86" s="21"/>
      <c r="G86" s="21">
        <v>0</v>
      </c>
      <c r="H86" s="30">
        <v>108</v>
      </c>
      <c r="I86" s="21">
        <v>738</v>
      </c>
      <c r="J86" s="21">
        <v>65</v>
      </c>
      <c r="K86" s="26">
        <f>8*(G86+(B$3-1)*H86)/(I86-(10-B$3)*J86)</f>
        <v>7.44827586206897</v>
      </c>
      <c r="L86" s="26">
        <f>IF(E86=1,(FLOOR((CEILING($B$2/H86,1)/($B$3-1)),1)*(I86-(10-$B$3)*J86))+(IF(MOD(CEILING($B$2/H86,1),$B$3-1)&gt;0,I86-(10-MOD(CEILING($B$2/H86,1),$B$3-1)-1)*J86,0)),(I86-(10-$B$3)*J86)*(CEILING($B$2/(H86*($B$3-1)+G86),1)))</f>
        <v>218</v>
      </c>
      <c r="M86" s="20">
        <f>(G86+(B$3-1)*H86)</f>
        <v>324</v>
      </c>
    </row>
    <row r="87" spans="1:13">
      <c r="A87" s="21">
        <v>81</v>
      </c>
      <c r="B87" s="21"/>
      <c r="C87" s="21">
        <v>5</v>
      </c>
      <c r="D87" s="21">
        <v>1</v>
      </c>
      <c r="E87" s="21">
        <v>0</v>
      </c>
      <c r="F87" s="20">
        <v>-108</v>
      </c>
      <c r="G87" s="21">
        <v>2</v>
      </c>
      <c r="H87" s="21">
        <v>157</v>
      </c>
      <c r="I87" s="21">
        <v>103</v>
      </c>
      <c r="J87" s="21">
        <v>8</v>
      </c>
      <c r="K87" s="26">
        <f>8*(G87+(B$3-1)*H87)/(I87-(10-B$3)*J87)</f>
        <v>68.8</v>
      </c>
      <c r="L87" s="26">
        <f>IF(E87=1,(FLOOR((CEILING($B$2/H87,1)/($B$3-1)),1)*(I87-(10-$B$3)*J87))+(IF(MOD(CEILING($B$2/H87,1),$B$3-1)&gt;0,I87-(10-MOD(CEILING($B$2/H87,1),$B$3-1)-1)*J87,0)),(I87-(10-$B$3)*J87)*(CEILING($B$2/(H87*($B$3-1)+G87),1)))</f>
        <v>55</v>
      </c>
      <c r="M87" s="20">
        <f>(G87+(B$3-1)*H87)</f>
        <v>473</v>
      </c>
    </row>
    <row r="88" spans="1:13">
      <c r="A88" s="21">
        <v>82</v>
      </c>
      <c r="B88" s="21"/>
      <c r="C88" s="21"/>
      <c r="D88" s="21"/>
      <c r="E88" s="21">
        <v>1</v>
      </c>
      <c r="F88" s="21"/>
      <c r="G88" s="21">
        <v>0</v>
      </c>
      <c r="H88" s="21">
        <v>157</v>
      </c>
      <c r="I88" s="21">
        <v>92</v>
      </c>
      <c r="J88" s="21">
        <v>8</v>
      </c>
      <c r="K88" s="26">
        <f>8*(G88+(B$3-1)*H88)/(I88-(10-B$3)*J88)</f>
        <v>85.6363636363636</v>
      </c>
      <c r="L88" s="26">
        <f>IF(E88=1,(FLOOR((CEILING($B$2/H88,1)/($B$3-1)),1)*(I88-(10-$B$3)*J88))+(IF(MOD(CEILING($B$2/H88,1),$B$3-1)&gt;0,I88-(10-MOD(CEILING($B$2/H88,1),$B$3-1)-1)*J88,0)),(I88-(10-$B$3)*J88)*(CEILING($B$2/(H88*($B$3-1)+G88),1)))</f>
        <v>28</v>
      </c>
      <c r="M88" s="20">
        <f>(G88+(B$3-1)*H88)</f>
        <v>471</v>
      </c>
    </row>
    <row r="89" spans="1:13">
      <c r="A89" s="21">
        <v>83</v>
      </c>
      <c r="B89" s="21"/>
      <c r="C89" s="21"/>
      <c r="D89" s="21">
        <v>2</v>
      </c>
      <c r="E89" s="21">
        <v>0</v>
      </c>
      <c r="F89" s="20">
        <v>-111</v>
      </c>
      <c r="G89" s="21">
        <v>2</v>
      </c>
      <c r="H89" s="21">
        <v>157</v>
      </c>
      <c r="I89" s="21">
        <v>207</v>
      </c>
      <c r="J89" s="21">
        <v>16</v>
      </c>
      <c r="K89" s="26">
        <f>8*(G89+(B$3-1)*H89)/(I89-(10-B$3)*J89)</f>
        <v>34.0900900900901</v>
      </c>
      <c r="L89" s="26">
        <f>IF(E89=1,(FLOOR((CEILING($B$2/H89,1)/($B$3-1)),1)*(I89-(10-$B$3)*J89))+(IF(MOD(CEILING($B$2/H89,1),$B$3-1)&gt;0,I89-(10-MOD(CEILING($B$2/H89,1),$B$3-1)-1)*J89,0)),(I89-(10-$B$3)*J89)*(CEILING($B$2/(H89*($B$3-1)+G89),1)))</f>
        <v>111</v>
      </c>
      <c r="M89" s="20">
        <f>(G89+(B$3-1)*H89)</f>
        <v>473</v>
      </c>
    </row>
    <row r="90" spans="1:13">
      <c r="A90" s="21">
        <v>84</v>
      </c>
      <c r="B90" s="21"/>
      <c r="C90" s="21"/>
      <c r="D90" s="21"/>
      <c r="E90" s="21">
        <v>1</v>
      </c>
      <c r="F90" s="21"/>
      <c r="G90" s="21">
        <v>0</v>
      </c>
      <c r="H90" s="21">
        <v>157</v>
      </c>
      <c r="I90" s="21">
        <v>184</v>
      </c>
      <c r="J90" s="21">
        <v>16</v>
      </c>
      <c r="K90" s="26">
        <f>8*(G90+(B$3-1)*H90)/(I90-(10-B$3)*J90)</f>
        <v>42.8181818181818</v>
      </c>
      <c r="L90" s="26">
        <f>IF(E90=1,(FLOOR((CEILING($B$2/H90,1)/($B$3-1)),1)*(I90-(10-$B$3)*J90))+(IF(MOD(CEILING($B$2/H90,1),$B$3-1)&gt;0,I90-(10-MOD(CEILING($B$2/H90,1),$B$3-1)-1)*J90,0)),(I90-(10-$B$3)*J90)*(CEILING($B$2/(H90*($B$3-1)+G90),1)))</f>
        <v>56</v>
      </c>
      <c r="M90" s="20">
        <f>(G90+(B$3-1)*H90)</f>
        <v>471</v>
      </c>
    </row>
    <row r="91" spans="1:13">
      <c r="A91" s="21">
        <v>85</v>
      </c>
      <c r="B91" s="21"/>
      <c r="C91" s="21"/>
      <c r="D91" s="21">
        <v>3</v>
      </c>
      <c r="E91" s="21">
        <v>0</v>
      </c>
      <c r="F91" s="20">
        <v>-115</v>
      </c>
      <c r="G91" s="21">
        <v>2</v>
      </c>
      <c r="H91" s="21">
        <v>157</v>
      </c>
      <c r="I91" s="21">
        <v>414</v>
      </c>
      <c r="J91" s="21">
        <v>32</v>
      </c>
      <c r="K91" s="26">
        <f>8*(G91+(B$3-1)*H91)/(I91-(10-B$3)*J91)</f>
        <v>17.045045045045</v>
      </c>
      <c r="L91" s="26">
        <f>IF(E91=1,(FLOOR((CEILING($B$2/H91,1)/($B$3-1)),1)*(I91-(10-$B$3)*J91))+(IF(MOD(CEILING($B$2/H91,1),$B$3-1)&gt;0,I91-(10-MOD(CEILING($B$2/H91,1),$B$3-1)-1)*J91,0)),(I91-(10-$B$3)*J91)*(CEILING($B$2/(H91*($B$3-1)+G91),1)))</f>
        <v>222</v>
      </c>
      <c r="M91" s="20">
        <f>(G91+(B$3-1)*H91)</f>
        <v>473</v>
      </c>
    </row>
    <row r="92" spans="1:13">
      <c r="A92" s="21">
        <v>86</v>
      </c>
      <c r="B92" s="21"/>
      <c r="C92" s="21"/>
      <c r="D92" s="21"/>
      <c r="E92" s="21">
        <v>1</v>
      </c>
      <c r="F92" s="21"/>
      <c r="G92" s="21">
        <v>0</v>
      </c>
      <c r="H92" s="21">
        <v>157</v>
      </c>
      <c r="I92" s="21">
        <v>369</v>
      </c>
      <c r="J92" s="21">
        <v>32</v>
      </c>
      <c r="K92" s="26">
        <f>8*(G92+(B$3-1)*H92)/(I92-(10-B$3)*J92)</f>
        <v>21.2881355932203</v>
      </c>
      <c r="L92" s="26">
        <f>IF(E92=1,(FLOOR((CEILING($B$2/H92,1)/($B$3-1)),1)*(I92-(10-$B$3)*J92))+(IF(MOD(CEILING($B$2/H92,1),$B$3-1)&gt;0,I92-(10-MOD(CEILING($B$2/H92,1),$B$3-1)-1)*J92,0)),(I92-(10-$B$3)*J92)*(CEILING($B$2/(H92*($B$3-1)+G92),1)))</f>
        <v>113</v>
      </c>
      <c r="M92" s="20">
        <f>(G92+(B$3-1)*H92)</f>
        <v>471</v>
      </c>
    </row>
    <row r="93" spans="1:13">
      <c r="A93" s="21">
        <v>87</v>
      </c>
      <c r="B93" s="21"/>
      <c r="C93" s="21"/>
      <c r="D93" s="21">
        <v>4</v>
      </c>
      <c r="E93" s="21">
        <v>0</v>
      </c>
      <c r="F93" s="20">
        <v>-118</v>
      </c>
      <c r="G93" s="21">
        <v>2</v>
      </c>
      <c r="H93" s="21">
        <v>157</v>
      </c>
      <c r="I93" s="21">
        <v>829</v>
      </c>
      <c r="J93" s="21">
        <v>65</v>
      </c>
      <c r="K93" s="26">
        <f>8*(G93+(B$3-1)*H93)/(I93-(10-B$3)*J93)</f>
        <v>8.61958997722096</v>
      </c>
      <c r="L93" s="26">
        <f>IF(E93=1,(FLOOR((CEILING($B$2/H93,1)/($B$3-1)),1)*(I93-(10-$B$3)*J93))+(IF(MOD(CEILING($B$2/H93,1),$B$3-1)&gt;0,I93-(10-MOD(CEILING($B$2/H93,1),$B$3-1)-1)*J93,0)),(I93-(10-$B$3)*J93)*(CEILING($B$2/(H93*($B$3-1)+G93),1)))</f>
        <v>439</v>
      </c>
      <c r="M93" s="20">
        <f>(G93+(B$3-1)*H93)</f>
        <v>473</v>
      </c>
    </row>
    <row r="94" spans="1:13">
      <c r="A94" s="21">
        <v>88</v>
      </c>
      <c r="B94" s="21"/>
      <c r="C94" s="21"/>
      <c r="D94" s="21"/>
      <c r="E94" s="21">
        <v>1</v>
      </c>
      <c r="F94" s="21"/>
      <c r="G94" s="21">
        <v>0</v>
      </c>
      <c r="H94" s="21">
        <v>157</v>
      </c>
      <c r="I94" s="21">
        <v>738</v>
      </c>
      <c r="J94" s="21">
        <v>65</v>
      </c>
      <c r="K94" s="26">
        <f>8*(G94+(B$3-1)*H94)/(I94-(10-B$3)*J94)</f>
        <v>10.8275862068966</v>
      </c>
      <c r="L94" s="26">
        <f>IF(E94=1,(FLOOR((CEILING($B$2/H94,1)/($B$3-1)),1)*(I94-(10-$B$3)*J94))+(IF(MOD(CEILING($B$2/H94,1),$B$3-1)&gt;0,I94-(10-MOD(CEILING($B$2/H94,1),$B$3-1)-1)*J94,0)),(I94-(10-$B$3)*J94)*(CEILING($B$2/(H94*($B$3-1)+G94),1)))</f>
        <v>218</v>
      </c>
      <c r="M94" s="20">
        <f>(G94+(B$3-1)*H94)</f>
        <v>471</v>
      </c>
    </row>
    <row r="95" spans="1:13">
      <c r="A95" s="21">
        <v>89</v>
      </c>
      <c r="B95" s="21"/>
      <c r="C95" s="21">
        <v>6</v>
      </c>
      <c r="D95" s="21">
        <v>1</v>
      </c>
      <c r="E95" s="21">
        <v>0</v>
      </c>
      <c r="F95" s="20">
        <v>-104</v>
      </c>
      <c r="G95" s="21">
        <v>2</v>
      </c>
      <c r="H95" s="21">
        <v>192</v>
      </c>
      <c r="I95" s="21">
        <v>103</v>
      </c>
      <c r="J95" s="21">
        <v>8</v>
      </c>
      <c r="K95" s="26">
        <f>8*(G95+(B$3-1)*H95)/(I95-(10-B$3)*J95)</f>
        <v>84.0727272727273</v>
      </c>
      <c r="L95" s="26">
        <f>IF(E95=1,(FLOOR((CEILING($B$2/H95,1)/($B$3-1)),1)*(I95-(10-$B$3)*J95))+(IF(MOD(CEILING($B$2/H95,1),$B$3-1)&gt;0,I95-(10-MOD(CEILING($B$2/H95,1),$B$3-1)-1)*J95,0)),(I95-(10-$B$3)*J95)*(CEILING($B$2/(H95*($B$3-1)+G95),1)))</f>
        <v>55</v>
      </c>
      <c r="M95" s="20">
        <f>(G95+(B$3-1)*H95)</f>
        <v>578</v>
      </c>
    </row>
    <row r="96" spans="1:13">
      <c r="A96" s="21">
        <v>90</v>
      </c>
      <c r="B96" s="21"/>
      <c r="C96" s="21"/>
      <c r="D96" s="21"/>
      <c r="E96" s="21">
        <v>1</v>
      </c>
      <c r="F96" s="21"/>
      <c r="G96" s="21">
        <v>0</v>
      </c>
      <c r="H96" s="21">
        <v>192</v>
      </c>
      <c r="I96" s="21">
        <v>92</v>
      </c>
      <c r="J96" s="21">
        <v>8</v>
      </c>
      <c r="K96" s="26">
        <f>8*(G96+(B$3-1)*H96)/(I96-(10-B$3)*J96)</f>
        <v>104.727272727273</v>
      </c>
      <c r="L96" s="26">
        <f>IF(E96=1,(FLOOR((CEILING($B$2/H96,1)/($B$3-1)),1)*(I96-(10-$B$3)*J96))+(IF(MOD(CEILING($B$2/H96,1),$B$3-1)&gt;0,I96-(10-MOD(CEILING($B$2/H96,1),$B$3-1)-1)*J96,0)),(I96-(10-$B$3)*J96)*(CEILING($B$2/(H96*($B$3-1)+G96),1)))</f>
        <v>28</v>
      </c>
      <c r="M96" s="20">
        <f>(G96+(B$3-1)*H96)</f>
        <v>576</v>
      </c>
    </row>
    <row r="97" spans="1:13">
      <c r="A97" s="21">
        <v>91</v>
      </c>
      <c r="B97" s="21"/>
      <c r="C97" s="21"/>
      <c r="D97" s="21">
        <v>2</v>
      </c>
      <c r="E97" s="21">
        <v>0</v>
      </c>
      <c r="F97" s="20">
        <v>-107</v>
      </c>
      <c r="G97" s="21">
        <v>2</v>
      </c>
      <c r="H97" s="21">
        <v>192</v>
      </c>
      <c r="I97" s="21">
        <v>207</v>
      </c>
      <c r="J97" s="21">
        <v>16</v>
      </c>
      <c r="K97" s="26">
        <f>8*(G97+(B$3-1)*H97)/(I97-(10-B$3)*J97)</f>
        <v>41.6576576576577</v>
      </c>
      <c r="L97" s="26">
        <f>IF(E97=1,(FLOOR((CEILING($B$2/H97,1)/($B$3-1)),1)*(I97-(10-$B$3)*J97))+(IF(MOD(CEILING($B$2/H97,1),$B$3-1)&gt;0,I97-(10-MOD(CEILING($B$2/H97,1),$B$3-1)-1)*J97,0)),(I97-(10-$B$3)*J97)*(CEILING($B$2/(H97*($B$3-1)+G97),1)))</f>
        <v>111</v>
      </c>
      <c r="M97" s="20">
        <f>(G97+(B$3-1)*H97)</f>
        <v>578</v>
      </c>
    </row>
    <row r="98" spans="1:13">
      <c r="A98" s="21">
        <v>92</v>
      </c>
      <c r="B98" s="21"/>
      <c r="C98" s="21"/>
      <c r="D98" s="21"/>
      <c r="E98" s="21">
        <v>1</v>
      </c>
      <c r="F98" s="21"/>
      <c r="G98" s="21">
        <v>0</v>
      </c>
      <c r="H98" s="21">
        <v>192</v>
      </c>
      <c r="I98" s="21">
        <v>184</v>
      </c>
      <c r="J98" s="21">
        <v>16</v>
      </c>
      <c r="K98" s="26">
        <f>8*(G98+(B$3-1)*H98)/(I98-(10-B$3)*J98)</f>
        <v>52.3636363636364</v>
      </c>
      <c r="L98" s="26">
        <f>IF(E98=1,(FLOOR((CEILING($B$2/H98,1)/($B$3-1)),1)*(I98-(10-$B$3)*J98))+(IF(MOD(CEILING($B$2/H98,1),$B$3-1)&gt;0,I98-(10-MOD(CEILING($B$2/H98,1),$B$3-1)-1)*J98,0)),(I98-(10-$B$3)*J98)*(CEILING($B$2/(H98*($B$3-1)+G98),1)))</f>
        <v>56</v>
      </c>
      <c r="M98" s="20">
        <f>(G98+(B$3-1)*H98)</f>
        <v>576</v>
      </c>
    </row>
    <row r="99" spans="1:13">
      <c r="A99" s="21">
        <v>93</v>
      </c>
      <c r="B99" s="21"/>
      <c r="C99" s="21"/>
      <c r="D99" s="21">
        <v>3</v>
      </c>
      <c r="E99" s="21">
        <v>0</v>
      </c>
      <c r="F99" s="20">
        <v>-111</v>
      </c>
      <c r="G99" s="21">
        <v>2</v>
      </c>
      <c r="H99" s="21">
        <v>192</v>
      </c>
      <c r="I99" s="21">
        <v>414</v>
      </c>
      <c r="J99" s="21">
        <v>32</v>
      </c>
      <c r="K99" s="26">
        <f>8*(G99+(B$3-1)*H99)/(I99-(10-B$3)*J99)</f>
        <v>20.8288288288288</v>
      </c>
      <c r="L99" s="26">
        <f>IF(E99=1,(FLOOR((CEILING($B$2/H99,1)/($B$3-1)),1)*(I99-(10-$B$3)*J99))+(IF(MOD(CEILING($B$2/H99,1),$B$3-1)&gt;0,I99-(10-MOD(CEILING($B$2/H99,1),$B$3-1)-1)*J99,0)),(I99-(10-$B$3)*J99)*(CEILING($B$2/(H99*($B$3-1)+G99),1)))</f>
        <v>222</v>
      </c>
      <c r="M99" s="20">
        <f>(G99+(B$3-1)*H99)</f>
        <v>578</v>
      </c>
    </row>
    <row r="100" spans="1:13">
      <c r="A100" s="21">
        <v>94</v>
      </c>
      <c r="B100" s="21"/>
      <c r="C100" s="21"/>
      <c r="D100" s="21"/>
      <c r="E100" s="21">
        <v>1</v>
      </c>
      <c r="F100" s="21"/>
      <c r="G100" s="21">
        <v>0</v>
      </c>
      <c r="H100" s="21">
        <v>192</v>
      </c>
      <c r="I100" s="21">
        <v>369</v>
      </c>
      <c r="J100" s="21">
        <v>32</v>
      </c>
      <c r="K100" s="26">
        <f>8*(G100+(B$3-1)*H100)/(I100-(10-B$3)*J100)</f>
        <v>26.0338983050847</v>
      </c>
      <c r="L100" s="26">
        <f>IF(E100=1,(FLOOR((CEILING($B$2/H100,1)/($B$3-1)),1)*(I100-(10-$B$3)*J100))+(IF(MOD(CEILING($B$2/H100,1),$B$3-1)&gt;0,I100-(10-MOD(CEILING($B$2/H100,1),$B$3-1)-1)*J100,0)),(I100-(10-$B$3)*J100)*(CEILING($B$2/(H100*($B$3-1)+G100),1)))</f>
        <v>113</v>
      </c>
      <c r="M100" s="20">
        <f>(G100+(B$3-1)*H100)</f>
        <v>576</v>
      </c>
    </row>
    <row r="101" spans="1:13">
      <c r="A101" s="21">
        <v>95</v>
      </c>
      <c r="B101" s="21"/>
      <c r="C101" s="21"/>
      <c r="D101" s="21">
        <v>4</v>
      </c>
      <c r="E101" s="21">
        <v>0</v>
      </c>
      <c r="F101" s="20">
        <v>-113</v>
      </c>
      <c r="G101" s="21">
        <v>2</v>
      </c>
      <c r="H101" s="21">
        <v>192</v>
      </c>
      <c r="I101" s="21">
        <v>829</v>
      </c>
      <c r="J101" s="21">
        <v>65</v>
      </c>
      <c r="K101" s="26">
        <f>8*(G101+(B$3-1)*H101)/(I101-(10-B$3)*J101)</f>
        <v>10.5330296127563</v>
      </c>
      <c r="L101" s="26">
        <f>IF(E101=1,(FLOOR((CEILING($B$2/H101,1)/($B$3-1)),1)*(I101-(10-$B$3)*J101))+(IF(MOD(CEILING($B$2/H101,1),$B$3-1)&gt;0,I101-(10-MOD(CEILING($B$2/H101,1),$B$3-1)-1)*J101,0)),(I101-(10-$B$3)*J101)*(CEILING($B$2/(H101*($B$3-1)+G101),1)))</f>
        <v>439</v>
      </c>
      <c r="M101" s="20">
        <f>(G101+(B$3-1)*H101)</f>
        <v>578</v>
      </c>
    </row>
    <row r="102" spans="1:13">
      <c r="A102" s="21">
        <v>96</v>
      </c>
      <c r="B102" s="21"/>
      <c r="C102" s="21"/>
      <c r="D102" s="21"/>
      <c r="E102" s="21">
        <v>1</v>
      </c>
      <c r="F102" s="21"/>
      <c r="G102" s="21">
        <v>0</v>
      </c>
      <c r="H102" s="21">
        <v>192</v>
      </c>
      <c r="I102" s="21">
        <v>738</v>
      </c>
      <c r="J102" s="21">
        <v>65</v>
      </c>
      <c r="K102" s="26">
        <f>8*(G102+(B$3-1)*H102)/(I102-(10-B$3)*J102)</f>
        <v>13.2413793103448</v>
      </c>
      <c r="L102" s="26">
        <f>IF(E102=1,(FLOOR((CEILING($B$2/H102,1)/($B$3-1)),1)*(I102-(10-$B$3)*J102))+(IF(MOD(CEILING($B$2/H102,1),$B$3-1)&gt;0,I102-(10-MOD(CEILING($B$2/H102,1),$B$3-1)-1)*J102,0)),(I102-(10-$B$3)*J102)*(CEILING($B$2/(H102*($B$3-1)+G102),1)))</f>
        <v>218</v>
      </c>
      <c r="M102" s="20">
        <f>(G102+(B$3-1)*H102)</f>
        <v>576</v>
      </c>
    </row>
    <row r="103" spans="1:13">
      <c r="A103" s="21">
        <v>97</v>
      </c>
      <c r="B103" s="21">
        <v>2</v>
      </c>
      <c r="C103" s="21">
        <v>0</v>
      </c>
      <c r="D103" s="21">
        <v>1</v>
      </c>
      <c r="E103" s="21">
        <v>0</v>
      </c>
      <c r="F103" s="20">
        <v>-126</v>
      </c>
      <c r="G103" s="20">
        <v>2</v>
      </c>
      <c r="H103" s="20">
        <v>7</v>
      </c>
      <c r="I103" s="21">
        <v>207</v>
      </c>
      <c r="J103" s="21">
        <v>16</v>
      </c>
      <c r="K103" s="26">
        <f>8*(G103+(B$3-1)*H103)/(I103-(10-B$3)*J103)</f>
        <v>1.65765765765766</v>
      </c>
      <c r="L103" s="26">
        <f>IF(E103=1,(FLOOR((CEILING($B$2/H103,1)/($B$3-1)),1)*(I103-(10-$B$3)*J103))+(IF(MOD(CEILING($B$2/H103,1),$B$3-1)&gt;0,I103-(10-MOD(CEILING($B$2/H103,1),$B$3-1)-1)*J103,0)),(I103-(10-$B$3)*J103)*(CEILING($B$2/(H103*($B$3-1)+G103),1)))</f>
        <v>111</v>
      </c>
      <c r="M103" s="20">
        <f>(G103+(B$3-1)*H103)</f>
        <v>23</v>
      </c>
    </row>
    <row r="104" spans="1:13">
      <c r="A104" s="21">
        <v>98</v>
      </c>
      <c r="B104" s="21"/>
      <c r="C104" s="21"/>
      <c r="D104" s="21"/>
      <c r="E104" s="21">
        <v>1</v>
      </c>
      <c r="F104" s="21"/>
      <c r="G104" s="21">
        <v>0</v>
      </c>
      <c r="H104" s="21">
        <v>7</v>
      </c>
      <c r="I104" s="21">
        <v>184</v>
      </c>
      <c r="J104" s="21">
        <v>16</v>
      </c>
      <c r="K104" s="26">
        <f>8*(G104+(B$3-1)*H104)/(I104-(10-B$3)*J104)</f>
        <v>1.90909090909091</v>
      </c>
      <c r="L104" s="26">
        <f>IF(E104=1,(FLOOR((CEILING($B$2/H104,1)/($B$3-1)),1)*(I104-(10-$B$3)*J104))+(IF(MOD(CEILING($B$2/H104,1),$B$3-1)&gt;0,I104-(10-MOD(CEILING($B$2/H104,1),$B$3-1)-1)*J104,0)),(I104-(10-$B$3)*J104)*(CEILING($B$2/(H104*($B$3-1)+G104),1)))</f>
        <v>72</v>
      </c>
      <c r="M104" s="20">
        <f>(G104+(B$3-1)*H104)</f>
        <v>21</v>
      </c>
    </row>
    <row r="105" spans="1:13">
      <c r="A105" s="21">
        <v>99</v>
      </c>
      <c r="B105" s="21"/>
      <c r="C105" s="21"/>
      <c r="D105" s="21">
        <v>2</v>
      </c>
      <c r="E105" s="21">
        <v>0</v>
      </c>
      <c r="F105" s="20">
        <v>-130</v>
      </c>
      <c r="G105" s="21">
        <v>2</v>
      </c>
      <c r="H105" s="21">
        <v>7</v>
      </c>
      <c r="I105" s="21">
        <v>414</v>
      </c>
      <c r="J105" s="21">
        <v>32</v>
      </c>
      <c r="K105" s="26">
        <f>8*(G105+(B$3-1)*H105)/(I105-(10-B$3)*J105)</f>
        <v>0.828828828828829</v>
      </c>
      <c r="L105" s="26">
        <f>IF(E105=1,(FLOOR((CEILING($B$2/H105,1)/($B$3-1)),1)*(I105-(10-$B$3)*J105))+(IF(MOD(CEILING($B$2/H105,1),$B$3-1)&gt;0,I105-(10-MOD(CEILING($B$2/H105,1),$B$3-1)-1)*J105,0)),(I105-(10-$B$3)*J105)*(CEILING($B$2/(H105*($B$3-1)+G105),1)))</f>
        <v>222</v>
      </c>
      <c r="M105" s="20">
        <f>(G105+(B$3-1)*H105)</f>
        <v>23</v>
      </c>
    </row>
    <row r="106" spans="1:13">
      <c r="A106" s="21">
        <v>100</v>
      </c>
      <c r="B106" s="21"/>
      <c r="C106" s="21"/>
      <c r="D106" s="21"/>
      <c r="E106" s="21">
        <v>1</v>
      </c>
      <c r="F106" s="21"/>
      <c r="G106" s="21">
        <v>0</v>
      </c>
      <c r="H106" s="21">
        <v>7</v>
      </c>
      <c r="I106" s="21">
        <v>369</v>
      </c>
      <c r="J106" s="21">
        <v>32</v>
      </c>
      <c r="K106" s="26">
        <f>8*(G106+(B$3-1)*H106)/(I106-(10-B$3)*J106)</f>
        <v>0.949152542372881</v>
      </c>
      <c r="L106" s="26">
        <f>IF(E106=1,(FLOOR((CEILING($B$2/H106,1)/($B$3-1)),1)*(I106-(10-$B$3)*J106))+(IF(MOD(CEILING($B$2/H106,1),$B$3-1)&gt;0,I106-(10-MOD(CEILING($B$2/H106,1),$B$3-1)-1)*J106,0)),(I106-(10-$B$3)*J106)*(CEILING($B$2/(H106*($B$3-1)+G106),1)))</f>
        <v>145</v>
      </c>
      <c r="M106" s="20">
        <f>(G106+(B$3-1)*H106)</f>
        <v>21</v>
      </c>
    </row>
    <row r="107" spans="1:13">
      <c r="A107" s="21">
        <v>101</v>
      </c>
      <c r="B107" s="21"/>
      <c r="C107" s="21"/>
      <c r="D107" s="21">
        <v>3</v>
      </c>
      <c r="E107" s="21">
        <v>0</v>
      </c>
      <c r="F107" s="20">
        <v>-132</v>
      </c>
      <c r="G107" s="21">
        <v>2</v>
      </c>
      <c r="H107" s="21">
        <v>7</v>
      </c>
      <c r="I107" s="21">
        <v>828</v>
      </c>
      <c r="J107" s="21">
        <v>65</v>
      </c>
      <c r="K107" s="26">
        <f>8*(G107+(B$3-1)*H107)/(I107-(10-B$3)*J107)</f>
        <v>0.420091324200913</v>
      </c>
      <c r="L107" s="26">
        <f>IF(E107=1,(FLOOR((CEILING($B$2/H107,1)/($B$3-1)),1)*(I107-(10-$B$3)*J107))+(IF(MOD(CEILING($B$2/H107,1),$B$3-1)&gt;0,I107-(10-MOD(CEILING($B$2/H107,1),$B$3-1)-1)*J107,0)),(I107-(10-$B$3)*J107)*(CEILING($B$2/(H107*($B$3-1)+G107),1)))</f>
        <v>438</v>
      </c>
      <c r="M107" s="20">
        <f>(G107+(B$3-1)*H107)</f>
        <v>23</v>
      </c>
    </row>
    <row r="108" spans="1:13">
      <c r="A108" s="21">
        <v>102</v>
      </c>
      <c r="B108" s="21"/>
      <c r="C108" s="21"/>
      <c r="D108" s="21"/>
      <c r="E108" s="21">
        <v>1</v>
      </c>
      <c r="F108" s="21"/>
      <c r="G108" s="21">
        <v>0</v>
      </c>
      <c r="H108" s="21">
        <v>7</v>
      </c>
      <c r="I108" s="21">
        <v>738</v>
      </c>
      <c r="J108" s="21">
        <v>65</v>
      </c>
      <c r="K108" s="26">
        <f>8*(G108+(B$3-1)*H108)/(I108-(10-B$3)*J108)</f>
        <v>0.482758620689655</v>
      </c>
      <c r="L108" s="26">
        <f>IF(E108=1,(FLOOR((CEILING($B$2/H108,1)/($B$3-1)),1)*(I108-(10-$B$3)*J108))+(IF(MOD(CEILING($B$2/H108,1),$B$3-1)&gt;0,I108-(10-MOD(CEILING($B$2/H108,1),$B$3-1)-1)*J108,0)),(I108-(10-$B$3)*J108)*(CEILING($B$2/(H108*($B$3-1)+G108),1)))</f>
        <v>283</v>
      </c>
      <c r="M108" s="20">
        <f>(G108+(B$3-1)*H108)</f>
        <v>21</v>
      </c>
    </row>
    <row r="109" spans="1:13">
      <c r="A109" s="21">
        <v>103</v>
      </c>
      <c r="B109" s="21"/>
      <c r="C109" s="21"/>
      <c r="D109" s="21">
        <v>4</v>
      </c>
      <c r="E109" s="21">
        <v>0</v>
      </c>
      <c r="F109" s="20">
        <v>-135</v>
      </c>
      <c r="G109" s="21">
        <v>2</v>
      </c>
      <c r="H109" s="21">
        <v>7</v>
      </c>
      <c r="I109" s="21">
        <v>1656</v>
      </c>
      <c r="J109" s="21">
        <v>131</v>
      </c>
      <c r="K109" s="26">
        <f>8*(G109+(B$3-1)*H109)/(I109-(10-B$3)*J109)</f>
        <v>0.211494252873563</v>
      </c>
      <c r="L109" s="26">
        <f>IF(E109=1,(FLOOR((CEILING($B$2/H109,1)/($B$3-1)),1)*(I109-(10-$B$3)*J109))+(IF(MOD(CEILING($B$2/H109,1),$B$3-1)&gt;0,I109-(10-MOD(CEILING($B$2/H109,1),$B$3-1)-1)*J109,0)),(I109-(10-$B$3)*J109)*(CEILING($B$2/(H109*($B$3-1)+G109),1)))</f>
        <v>870</v>
      </c>
      <c r="M109" s="20">
        <f>(G109+(B$3-1)*H109)</f>
        <v>23</v>
      </c>
    </row>
    <row r="110" spans="1:13">
      <c r="A110" s="21">
        <v>104</v>
      </c>
      <c r="B110" s="21"/>
      <c r="C110" s="21"/>
      <c r="D110" s="21"/>
      <c r="E110" s="21">
        <v>1</v>
      </c>
      <c r="F110" s="21"/>
      <c r="G110" s="21">
        <v>0</v>
      </c>
      <c r="H110" s="21">
        <v>7</v>
      </c>
      <c r="I110" s="21">
        <v>1476</v>
      </c>
      <c r="J110" s="21">
        <v>131</v>
      </c>
      <c r="K110" s="26">
        <f>8*(G110+(B$3-1)*H110)/(I110-(10-B$3)*J110)</f>
        <v>0.243478260869565</v>
      </c>
      <c r="L110" s="26">
        <f>IF(E110=1,(FLOOR((CEILING($B$2/H110,1)/($B$3-1)),1)*(I110-(10-$B$3)*J110))+(IF(MOD(CEILING($B$2/H110,1),$B$3-1)&gt;0,I110-(10-MOD(CEILING($B$2/H110,1),$B$3-1)-1)*J110,0)),(I110-(10-$B$3)*J110)*(CEILING($B$2/(H110*($B$3-1)+G110),1)))</f>
        <v>559</v>
      </c>
      <c r="M110" s="20">
        <f>(G110+(B$3-1)*H110)</f>
        <v>21</v>
      </c>
    </row>
    <row r="111" spans="1:13">
      <c r="A111" s="21">
        <v>105</v>
      </c>
      <c r="B111" s="21"/>
      <c r="C111" s="21">
        <v>1</v>
      </c>
      <c r="D111" s="21">
        <v>1</v>
      </c>
      <c r="E111" s="21">
        <v>0</v>
      </c>
      <c r="F111" s="20">
        <v>-123</v>
      </c>
      <c r="G111" s="21">
        <v>2</v>
      </c>
      <c r="H111" s="21">
        <v>15</v>
      </c>
      <c r="I111" s="21">
        <v>207</v>
      </c>
      <c r="J111" s="21">
        <v>16</v>
      </c>
      <c r="K111" s="26">
        <f>8*(G111+(B$3-1)*H111)/(I111-(10-B$3)*J111)</f>
        <v>3.38738738738739</v>
      </c>
      <c r="L111" s="26">
        <f>IF(E111=1,(FLOOR((CEILING($B$2/H111,1)/($B$3-1)),1)*(I111-(10-$B$3)*J111))+(IF(MOD(CEILING($B$2/H111,1),$B$3-1)&gt;0,I111-(10-MOD(CEILING($B$2/H111,1),$B$3-1)-1)*J111,0)),(I111-(10-$B$3)*J111)*(CEILING($B$2/(H111*($B$3-1)+G111),1)))</f>
        <v>111</v>
      </c>
      <c r="M111" s="20">
        <f>(G111+(B$3-1)*H111)</f>
        <v>47</v>
      </c>
    </row>
    <row r="112" spans="1:13">
      <c r="A112" s="21">
        <v>106</v>
      </c>
      <c r="B112" s="21"/>
      <c r="C112" s="21"/>
      <c r="D112" s="21"/>
      <c r="E112" s="21">
        <v>1</v>
      </c>
      <c r="F112" s="21"/>
      <c r="G112" s="21">
        <v>0</v>
      </c>
      <c r="H112" s="21">
        <v>15</v>
      </c>
      <c r="I112" s="21">
        <v>184</v>
      </c>
      <c r="J112" s="21">
        <v>16</v>
      </c>
      <c r="K112" s="26">
        <f>8*(G112+(B$3-1)*H112)/(I112-(10-B$3)*J112)</f>
        <v>4.09090909090909</v>
      </c>
      <c r="L112" s="26">
        <f>IF(E112=1,(FLOOR((CEILING($B$2/H112,1)/($B$3-1)),1)*(I112-(10-$B$3)*J112))+(IF(MOD(CEILING($B$2/H112,1),$B$3-1)&gt;0,I112-(10-MOD(CEILING($B$2/H112,1),$B$3-1)-1)*J112,0)),(I112-(10-$B$3)*J112)*(CEILING($B$2/(H112*($B$3-1)+G112),1)))</f>
        <v>56</v>
      </c>
      <c r="M112" s="20">
        <f>(G112+(B$3-1)*H112)</f>
        <v>45</v>
      </c>
    </row>
    <row r="113" spans="1:13">
      <c r="A113" s="21">
        <v>107</v>
      </c>
      <c r="B113" s="21"/>
      <c r="C113" s="21"/>
      <c r="D113" s="21">
        <v>2</v>
      </c>
      <c r="E113" s="21">
        <v>0</v>
      </c>
      <c r="F113" s="20">
        <v>-127</v>
      </c>
      <c r="G113" s="21">
        <v>2</v>
      </c>
      <c r="H113" s="21">
        <v>15</v>
      </c>
      <c r="I113" s="21">
        <v>414</v>
      </c>
      <c r="J113" s="21">
        <v>32</v>
      </c>
      <c r="K113" s="26">
        <f>8*(G113+(B$3-1)*H113)/(I113-(10-B$3)*J113)</f>
        <v>1.69369369369369</v>
      </c>
      <c r="L113" s="26">
        <f>IF(E113=1,(FLOOR((CEILING($B$2/H113,1)/($B$3-1)),1)*(I113-(10-$B$3)*J113))+(IF(MOD(CEILING($B$2/H113,1),$B$3-1)&gt;0,I113-(10-MOD(CEILING($B$2/H113,1),$B$3-1)-1)*J113,0)),(I113-(10-$B$3)*J113)*(CEILING($B$2/(H113*($B$3-1)+G113),1)))</f>
        <v>222</v>
      </c>
      <c r="M113" s="20">
        <f>(G113+(B$3-1)*H113)</f>
        <v>47</v>
      </c>
    </row>
    <row r="114" spans="1:13">
      <c r="A114" s="21">
        <v>108</v>
      </c>
      <c r="B114" s="21"/>
      <c r="C114" s="21"/>
      <c r="D114" s="21"/>
      <c r="E114" s="21">
        <v>1</v>
      </c>
      <c r="F114" s="21"/>
      <c r="G114" s="21">
        <v>0</v>
      </c>
      <c r="H114" s="21">
        <v>15</v>
      </c>
      <c r="I114" s="21">
        <v>369</v>
      </c>
      <c r="J114" s="21">
        <v>32</v>
      </c>
      <c r="K114" s="26">
        <f>8*(G114+(B$3-1)*H114)/(I114-(10-B$3)*J114)</f>
        <v>2.03389830508475</v>
      </c>
      <c r="L114" s="26">
        <f>IF(E114=1,(FLOOR((CEILING($B$2/H114,1)/($B$3-1)),1)*(I114-(10-$B$3)*J114))+(IF(MOD(CEILING($B$2/H114,1),$B$3-1)&gt;0,I114-(10-MOD(CEILING($B$2/H114,1),$B$3-1)-1)*J114,0)),(I114-(10-$B$3)*J114)*(CEILING($B$2/(H114*($B$3-1)+G114),1)))</f>
        <v>113</v>
      </c>
      <c r="M114" s="20">
        <f>(G114+(B$3-1)*H114)</f>
        <v>45</v>
      </c>
    </row>
    <row r="115" spans="1:13">
      <c r="A115" s="21">
        <v>109</v>
      </c>
      <c r="B115" s="21"/>
      <c r="C115" s="21"/>
      <c r="D115" s="21">
        <v>3</v>
      </c>
      <c r="E115" s="21">
        <v>0</v>
      </c>
      <c r="F115" s="20">
        <v>-130</v>
      </c>
      <c r="G115" s="21">
        <v>2</v>
      </c>
      <c r="H115" s="21">
        <v>15</v>
      </c>
      <c r="I115" s="21">
        <v>828</v>
      </c>
      <c r="J115" s="21">
        <v>65</v>
      </c>
      <c r="K115" s="26">
        <f>8*(G115+(B$3-1)*H115)/(I115-(10-B$3)*J115)</f>
        <v>0.858447488584475</v>
      </c>
      <c r="L115" s="26">
        <f>IF(E115=1,(FLOOR((CEILING($B$2/H115,1)/($B$3-1)),1)*(I115-(10-$B$3)*J115))+(IF(MOD(CEILING($B$2/H115,1),$B$3-1)&gt;0,I115-(10-MOD(CEILING($B$2/H115,1),$B$3-1)-1)*J115,0)),(I115-(10-$B$3)*J115)*(CEILING($B$2/(H115*($B$3-1)+G115),1)))</f>
        <v>438</v>
      </c>
      <c r="M115" s="20">
        <f>(G115+(B$3-1)*H115)</f>
        <v>47</v>
      </c>
    </row>
    <row r="116" spans="1:13">
      <c r="A116" s="21">
        <v>110</v>
      </c>
      <c r="B116" s="21"/>
      <c r="C116" s="21"/>
      <c r="D116" s="21"/>
      <c r="E116" s="21">
        <v>1</v>
      </c>
      <c r="F116" s="21"/>
      <c r="G116" s="21">
        <v>0</v>
      </c>
      <c r="H116" s="21">
        <v>15</v>
      </c>
      <c r="I116" s="21">
        <v>738</v>
      </c>
      <c r="J116" s="21">
        <v>65</v>
      </c>
      <c r="K116" s="26">
        <f>8*(G116+(B$3-1)*H116)/(I116-(10-B$3)*J116)</f>
        <v>1.03448275862069</v>
      </c>
      <c r="L116" s="26">
        <f>IF(E116=1,(FLOOR((CEILING($B$2/H116,1)/($B$3-1)),1)*(I116-(10-$B$3)*J116))+(IF(MOD(CEILING($B$2/H116,1),$B$3-1)&gt;0,I116-(10-MOD(CEILING($B$2/H116,1),$B$3-1)-1)*J116,0)),(I116-(10-$B$3)*J116)*(CEILING($B$2/(H116*($B$3-1)+G116),1)))</f>
        <v>218</v>
      </c>
      <c r="M116" s="20">
        <f>(G116+(B$3-1)*H116)</f>
        <v>45</v>
      </c>
    </row>
    <row r="117" spans="1:13">
      <c r="A117" s="21">
        <v>111</v>
      </c>
      <c r="B117" s="21"/>
      <c r="C117" s="21"/>
      <c r="D117" s="21">
        <v>4</v>
      </c>
      <c r="E117" s="21">
        <v>0</v>
      </c>
      <c r="F117" s="20">
        <v>-132</v>
      </c>
      <c r="G117" s="21">
        <v>2</v>
      </c>
      <c r="H117" s="21">
        <v>15</v>
      </c>
      <c r="I117" s="21">
        <v>1656</v>
      </c>
      <c r="J117" s="21">
        <v>131</v>
      </c>
      <c r="K117" s="26">
        <f>8*(G117+(B$3-1)*H117)/(I117-(10-B$3)*J117)</f>
        <v>0.432183908045977</v>
      </c>
      <c r="L117" s="26">
        <f>IF(E117=1,(FLOOR((CEILING($B$2/H117,1)/($B$3-1)),1)*(I117-(10-$B$3)*J117))+(IF(MOD(CEILING($B$2/H117,1),$B$3-1)&gt;0,I117-(10-MOD(CEILING($B$2/H117,1),$B$3-1)-1)*J117,0)),(I117-(10-$B$3)*J117)*(CEILING($B$2/(H117*($B$3-1)+G117),1)))</f>
        <v>870</v>
      </c>
      <c r="M117" s="20">
        <f>(G117+(B$3-1)*H117)</f>
        <v>47</v>
      </c>
    </row>
    <row r="118" spans="1:13">
      <c r="A118" s="21">
        <v>112</v>
      </c>
      <c r="B118" s="21"/>
      <c r="C118" s="21"/>
      <c r="D118" s="21"/>
      <c r="E118" s="21">
        <v>1</v>
      </c>
      <c r="F118" s="21"/>
      <c r="G118" s="21">
        <v>0</v>
      </c>
      <c r="H118" s="21">
        <v>15</v>
      </c>
      <c r="I118" s="21">
        <v>1476</v>
      </c>
      <c r="J118" s="21">
        <v>131</v>
      </c>
      <c r="K118" s="26">
        <f>8*(G118+(B$3-1)*H118)/(I118-(10-B$3)*J118)</f>
        <v>0.521739130434783</v>
      </c>
      <c r="L118" s="26">
        <f>IF(E118=1,(FLOOR((CEILING($B$2/H118,1)/($B$3-1)),1)*(I118-(10-$B$3)*J118))+(IF(MOD(CEILING($B$2/H118,1),$B$3-1)&gt;0,I118-(10-MOD(CEILING($B$2/H118,1),$B$3-1)-1)*J118,0)),(I118-(10-$B$3)*J118)*(CEILING($B$2/(H118*($B$3-1)+G118),1)))</f>
        <v>428</v>
      </c>
      <c r="M118" s="20">
        <f>(G118+(B$3-1)*H118)</f>
        <v>45</v>
      </c>
    </row>
    <row r="119" spans="1:13">
      <c r="A119" s="21">
        <v>113</v>
      </c>
      <c r="B119" s="21"/>
      <c r="C119" s="21">
        <v>2</v>
      </c>
      <c r="D119" s="21">
        <v>1</v>
      </c>
      <c r="E119" s="21">
        <v>0</v>
      </c>
      <c r="F119" s="20">
        <v>-120</v>
      </c>
      <c r="G119" s="21">
        <v>2</v>
      </c>
      <c r="H119" s="21">
        <v>31</v>
      </c>
      <c r="I119" s="21">
        <v>207</v>
      </c>
      <c r="J119" s="21">
        <v>16</v>
      </c>
      <c r="K119" s="26">
        <f>8*(G119+(B$3-1)*H119)/(I119-(10-B$3)*J119)</f>
        <v>6.84684684684685</v>
      </c>
      <c r="L119" s="26">
        <f>IF(E119=1,(FLOOR((CEILING($B$2/H119,1)/($B$3-1)),1)*(I119-(10-$B$3)*J119))+(IF(MOD(CEILING($B$2/H119,1),$B$3-1)&gt;0,I119-(10-MOD(CEILING($B$2/H119,1),$B$3-1)-1)*J119,0)),(I119-(10-$B$3)*J119)*(CEILING($B$2/(H119*($B$3-1)+G119),1)))</f>
        <v>111</v>
      </c>
      <c r="M119" s="20">
        <f>(G119+(B$3-1)*H119)</f>
        <v>95</v>
      </c>
    </row>
    <row r="120" spans="1:13">
      <c r="A120" s="21">
        <v>114</v>
      </c>
      <c r="B120" s="21"/>
      <c r="C120" s="21"/>
      <c r="D120" s="21"/>
      <c r="E120" s="21">
        <v>1</v>
      </c>
      <c r="F120" s="21"/>
      <c r="G120" s="21">
        <v>0</v>
      </c>
      <c r="H120" s="21">
        <v>31</v>
      </c>
      <c r="I120" s="21">
        <v>184</v>
      </c>
      <c r="J120" s="21">
        <v>16</v>
      </c>
      <c r="K120" s="26">
        <f>8*(G120+(B$3-1)*H120)/(I120-(10-B$3)*J120)</f>
        <v>8.45454545454546</v>
      </c>
      <c r="L120" s="26">
        <f>IF(E120=1,(FLOOR((CEILING($B$2/H120,1)/($B$3-1)),1)*(I120-(10-$B$3)*J120))+(IF(MOD(CEILING($B$2/H120,1),$B$3-1)&gt;0,I120-(10-MOD(CEILING($B$2/H120,1),$B$3-1)-1)*J120,0)),(I120-(10-$B$3)*J120)*(CEILING($B$2/(H120*($B$3-1)+G120),1)))</f>
        <v>56</v>
      </c>
      <c r="M120" s="20">
        <f>(G120+(B$3-1)*H120)</f>
        <v>93</v>
      </c>
    </row>
    <row r="121" spans="1:13">
      <c r="A121" s="21">
        <v>115</v>
      </c>
      <c r="B121" s="21"/>
      <c r="C121" s="21"/>
      <c r="D121" s="21">
        <v>2</v>
      </c>
      <c r="E121" s="21">
        <v>0</v>
      </c>
      <c r="F121" s="20">
        <v>-124</v>
      </c>
      <c r="G121" s="21">
        <v>2</v>
      </c>
      <c r="H121" s="21">
        <v>31</v>
      </c>
      <c r="I121" s="21">
        <v>414</v>
      </c>
      <c r="J121" s="21">
        <v>32</v>
      </c>
      <c r="K121" s="26">
        <f>8*(G121+(B$3-1)*H121)/(I121-(10-B$3)*J121)</f>
        <v>3.42342342342342</v>
      </c>
      <c r="L121" s="26">
        <f>IF(E121=1,(FLOOR((CEILING($B$2/H121,1)/($B$3-1)),1)*(I121-(10-$B$3)*J121))+(IF(MOD(CEILING($B$2/H121,1),$B$3-1)&gt;0,I121-(10-MOD(CEILING($B$2/H121,1),$B$3-1)-1)*J121,0)),(I121-(10-$B$3)*J121)*(CEILING($B$2/(H121*($B$3-1)+G121),1)))</f>
        <v>222</v>
      </c>
      <c r="M121" s="20">
        <f>(G121+(B$3-1)*H121)</f>
        <v>95</v>
      </c>
    </row>
    <row r="122" spans="1:13">
      <c r="A122" s="21">
        <v>116</v>
      </c>
      <c r="B122" s="21"/>
      <c r="C122" s="21"/>
      <c r="D122" s="21"/>
      <c r="E122" s="21">
        <v>1</v>
      </c>
      <c r="F122" s="21"/>
      <c r="G122" s="21">
        <v>0</v>
      </c>
      <c r="H122" s="21">
        <v>31</v>
      </c>
      <c r="I122" s="21">
        <v>369</v>
      </c>
      <c r="J122" s="21">
        <v>32</v>
      </c>
      <c r="K122" s="26">
        <f>8*(G122+(B$3-1)*H122)/(I122-(10-B$3)*J122)</f>
        <v>4.20338983050847</v>
      </c>
      <c r="L122" s="26">
        <f>IF(E122=1,(FLOOR((CEILING($B$2/H122,1)/($B$3-1)),1)*(I122-(10-$B$3)*J122))+(IF(MOD(CEILING($B$2/H122,1),$B$3-1)&gt;0,I122-(10-MOD(CEILING($B$2/H122,1),$B$3-1)-1)*J122,0)),(I122-(10-$B$3)*J122)*(CEILING($B$2/(H122*($B$3-1)+G122),1)))</f>
        <v>113</v>
      </c>
      <c r="M122" s="20">
        <f>(G122+(B$3-1)*H122)</f>
        <v>93</v>
      </c>
    </row>
    <row r="123" spans="1:13">
      <c r="A123" s="21">
        <v>117</v>
      </c>
      <c r="B123" s="21"/>
      <c r="C123" s="21"/>
      <c r="D123" s="21">
        <v>3</v>
      </c>
      <c r="E123" s="21">
        <v>0</v>
      </c>
      <c r="F123" s="20">
        <v>-126</v>
      </c>
      <c r="G123" s="21">
        <v>2</v>
      </c>
      <c r="H123" s="21">
        <v>31</v>
      </c>
      <c r="I123" s="21">
        <v>828</v>
      </c>
      <c r="J123" s="21">
        <v>65</v>
      </c>
      <c r="K123" s="26">
        <f>8*(G123+(B$3-1)*H123)/(I123-(10-B$3)*J123)</f>
        <v>1.7351598173516</v>
      </c>
      <c r="L123" s="26">
        <f>IF(E123=1,(FLOOR((CEILING($B$2/H123,1)/($B$3-1)),1)*(I123-(10-$B$3)*J123))+(IF(MOD(CEILING($B$2/H123,1),$B$3-1)&gt;0,I123-(10-MOD(CEILING($B$2/H123,1),$B$3-1)-1)*J123,0)),(I123-(10-$B$3)*J123)*(CEILING($B$2/(H123*($B$3-1)+G123),1)))</f>
        <v>438</v>
      </c>
      <c r="M123" s="20">
        <f>(G123+(B$3-1)*H123)</f>
        <v>95</v>
      </c>
    </row>
    <row r="124" spans="1:13">
      <c r="A124" s="21">
        <v>118</v>
      </c>
      <c r="B124" s="21"/>
      <c r="C124" s="21"/>
      <c r="D124" s="21"/>
      <c r="E124" s="21">
        <v>1</v>
      </c>
      <c r="F124" s="21"/>
      <c r="G124" s="21">
        <v>0</v>
      </c>
      <c r="H124" s="21">
        <v>31</v>
      </c>
      <c r="I124" s="21">
        <v>738</v>
      </c>
      <c r="J124" s="21">
        <v>65</v>
      </c>
      <c r="K124" s="26">
        <f>8*(G124+(B$3-1)*H124)/(I124-(10-B$3)*J124)</f>
        <v>2.13793103448276</v>
      </c>
      <c r="L124" s="26">
        <f>IF(E124=1,(FLOOR((CEILING($B$2/H124,1)/($B$3-1)),1)*(I124-(10-$B$3)*J124))+(IF(MOD(CEILING($B$2/H124,1),$B$3-1)&gt;0,I124-(10-MOD(CEILING($B$2/H124,1),$B$3-1)-1)*J124,0)),(I124-(10-$B$3)*J124)*(CEILING($B$2/(H124*($B$3-1)+G124),1)))</f>
        <v>218</v>
      </c>
      <c r="M124" s="20">
        <f>(G124+(B$3-1)*H124)</f>
        <v>93</v>
      </c>
    </row>
    <row r="125" spans="1:13">
      <c r="A125" s="21">
        <v>119</v>
      </c>
      <c r="B125" s="21"/>
      <c r="C125" s="21"/>
      <c r="D125" s="21">
        <v>4</v>
      </c>
      <c r="E125" s="21">
        <v>0</v>
      </c>
      <c r="F125" s="20">
        <v>-129</v>
      </c>
      <c r="G125" s="21">
        <v>2</v>
      </c>
      <c r="H125" s="21">
        <v>31</v>
      </c>
      <c r="I125" s="21">
        <v>1656</v>
      </c>
      <c r="J125" s="21">
        <v>131</v>
      </c>
      <c r="K125" s="26">
        <f>8*(G125+(B$3-1)*H125)/(I125-(10-B$3)*J125)</f>
        <v>0.873563218390805</v>
      </c>
      <c r="L125" s="26">
        <f>IF(E125=1,(FLOOR((CEILING($B$2/H125,1)/($B$3-1)),1)*(I125-(10-$B$3)*J125))+(IF(MOD(CEILING($B$2/H125,1),$B$3-1)&gt;0,I125-(10-MOD(CEILING($B$2/H125,1),$B$3-1)-1)*J125,0)),(I125-(10-$B$3)*J125)*(CEILING($B$2/(H125*($B$3-1)+G125),1)))</f>
        <v>870</v>
      </c>
      <c r="M125" s="20">
        <f>(G125+(B$3-1)*H125)</f>
        <v>95</v>
      </c>
    </row>
    <row r="126" spans="1:13">
      <c r="A126" s="21">
        <v>120</v>
      </c>
      <c r="B126" s="21"/>
      <c r="C126" s="21"/>
      <c r="D126" s="21"/>
      <c r="E126" s="21">
        <v>1</v>
      </c>
      <c r="F126" s="21"/>
      <c r="G126" s="21">
        <v>0</v>
      </c>
      <c r="H126" s="21">
        <v>31</v>
      </c>
      <c r="I126" s="21">
        <v>1476</v>
      </c>
      <c r="J126" s="21">
        <v>131</v>
      </c>
      <c r="K126" s="26">
        <f>8*(G126+(B$3-1)*H126)/(I126-(10-B$3)*J126)</f>
        <v>1.07826086956522</v>
      </c>
      <c r="L126" s="26">
        <f>IF(E126=1,(FLOOR((CEILING($B$2/H126,1)/($B$3-1)),1)*(I126-(10-$B$3)*J126))+(IF(MOD(CEILING($B$2/H126,1),$B$3-1)&gt;0,I126-(10-MOD(CEILING($B$2/H126,1),$B$3-1)-1)*J126,0)),(I126-(10-$B$3)*J126)*(CEILING($B$2/(H126*($B$3-1)+G126),1)))</f>
        <v>428</v>
      </c>
      <c r="M126" s="20">
        <f>(G126+(B$3-1)*H126)</f>
        <v>93</v>
      </c>
    </row>
    <row r="127" spans="1:13">
      <c r="A127" s="21">
        <v>121</v>
      </c>
      <c r="B127" s="21"/>
      <c r="C127" s="21">
        <v>3</v>
      </c>
      <c r="D127" s="21">
        <v>1</v>
      </c>
      <c r="E127" s="21">
        <v>0</v>
      </c>
      <c r="F127" s="20">
        <v>-117</v>
      </c>
      <c r="G127" s="20">
        <v>2</v>
      </c>
      <c r="H127" s="21">
        <v>42</v>
      </c>
      <c r="I127" s="21">
        <v>207</v>
      </c>
      <c r="J127" s="21">
        <v>16</v>
      </c>
      <c r="K127" s="26">
        <f>8*(G127+(B$3-1)*H127)/(I127-(10-B$3)*J127)</f>
        <v>9.22522522522523</v>
      </c>
      <c r="L127" s="26">
        <f>IF(E127=1,(FLOOR((CEILING($B$2/H127,1)/($B$3-1)),1)*(I127-(10-$B$3)*J127))+(IF(MOD(CEILING($B$2/H127,1),$B$3-1)&gt;0,I127-(10-MOD(CEILING($B$2/H127,1),$B$3-1)-1)*J127,0)),(I127-(10-$B$3)*J127)*(CEILING($B$2/(H127*($B$3-1)+G127),1)))</f>
        <v>111</v>
      </c>
      <c r="M127" s="20">
        <f>(G127+(B$3-1)*H127)</f>
        <v>128</v>
      </c>
    </row>
    <row r="128" spans="1:13">
      <c r="A128" s="21">
        <v>122</v>
      </c>
      <c r="B128" s="21"/>
      <c r="C128" s="21"/>
      <c r="D128" s="21"/>
      <c r="E128" s="21">
        <v>1</v>
      </c>
      <c r="F128" s="21"/>
      <c r="G128" s="21">
        <v>0</v>
      </c>
      <c r="H128" s="21">
        <v>42</v>
      </c>
      <c r="I128" s="21">
        <v>184</v>
      </c>
      <c r="J128" s="21">
        <v>16</v>
      </c>
      <c r="K128" s="26">
        <f>8*(G128+(B$3-1)*H128)/(I128-(10-B$3)*J128)</f>
        <v>11.4545454545455</v>
      </c>
      <c r="L128" s="26">
        <f>IF(E128=1,(FLOOR((CEILING($B$2/H128,1)/($B$3-1)),1)*(I128-(10-$B$3)*J128))+(IF(MOD(CEILING($B$2/H128,1),$B$3-1)&gt;0,I128-(10-MOD(CEILING($B$2/H128,1),$B$3-1)-1)*J128,0)),(I128-(10-$B$3)*J128)*(CEILING($B$2/(H128*($B$3-1)+G128),1)))</f>
        <v>56</v>
      </c>
      <c r="M128" s="20">
        <f>(G128+(B$3-1)*H128)</f>
        <v>126</v>
      </c>
    </row>
    <row r="129" spans="1:13">
      <c r="A129" s="21">
        <v>123</v>
      </c>
      <c r="B129" s="21"/>
      <c r="C129" s="21"/>
      <c r="D129" s="21">
        <v>2</v>
      </c>
      <c r="E129" s="21">
        <v>0</v>
      </c>
      <c r="F129" s="20">
        <v>-120</v>
      </c>
      <c r="G129" s="21">
        <v>2</v>
      </c>
      <c r="H129" s="21">
        <v>42</v>
      </c>
      <c r="I129" s="21">
        <v>414</v>
      </c>
      <c r="J129" s="21">
        <v>32</v>
      </c>
      <c r="K129" s="26">
        <f>8*(G129+(B$3-1)*H129)/(I129-(10-B$3)*J129)</f>
        <v>4.61261261261261</v>
      </c>
      <c r="L129" s="26">
        <f>IF(E129=1,(FLOOR((CEILING($B$2/H129,1)/($B$3-1)),1)*(I129-(10-$B$3)*J129))+(IF(MOD(CEILING($B$2/H129,1),$B$3-1)&gt;0,I129-(10-MOD(CEILING($B$2/H129,1),$B$3-1)-1)*J129,0)),(I129-(10-$B$3)*J129)*(CEILING($B$2/(H129*($B$3-1)+G129),1)))</f>
        <v>222</v>
      </c>
      <c r="M129" s="20">
        <f>(G129+(B$3-1)*H129)</f>
        <v>128</v>
      </c>
    </row>
    <row r="130" spans="1:13">
      <c r="A130" s="21">
        <v>124</v>
      </c>
      <c r="B130" s="21"/>
      <c r="C130" s="21"/>
      <c r="D130" s="21"/>
      <c r="E130" s="21">
        <v>1</v>
      </c>
      <c r="F130" s="21"/>
      <c r="G130" s="21">
        <v>0</v>
      </c>
      <c r="H130" s="21">
        <v>42</v>
      </c>
      <c r="I130" s="21">
        <v>369</v>
      </c>
      <c r="J130" s="21">
        <v>32</v>
      </c>
      <c r="K130" s="26">
        <f>8*(G130+(B$3-1)*H130)/(I130-(10-B$3)*J130)</f>
        <v>5.69491525423729</v>
      </c>
      <c r="L130" s="26">
        <f>IF(E130=1,(FLOOR((CEILING($B$2/H130,1)/($B$3-1)),1)*(I130-(10-$B$3)*J130))+(IF(MOD(CEILING($B$2/H130,1),$B$3-1)&gt;0,I130-(10-MOD(CEILING($B$2/H130,1),$B$3-1)-1)*J130,0)),(I130-(10-$B$3)*J130)*(CEILING($B$2/(H130*($B$3-1)+G130),1)))</f>
        <v>113</v>
      </c>
      <c r="M130" s="20">
        <f>(G130+(B$3-1)*H130)</f>
        <v>126</v>
      </c>
    </row>
    <row r="131" spans="1:13">
      <c r="A131" s="21">
        <v>125</v>
      </c>
      <c r="B131" s="21"/>
      <c r="C131" s="21"/>
      <c r="D131" s="21">
        <v>3</v>
      </c>
      <c r="E131" s="21">
        <v>0</v>
      </c>
      <c r="F131" s="20">
        <v>-124</v>
      </c>
      <c r="G131" s="21">
        <v>2</v>
      </c>
      <c r="H131" s="21">
        <v>42</v>
      </c>
      <c r="I131" s="21">
        <v>828</v>
      </c>
      <c r="J131" s="21">
        <v>65</v>
      </c>
      <c r="K131" s="26">
        <f>8*(G131+(B$3-1)*H131)/(I131-(10-B$3)*J131)</f>
        <v>2.337899543379</v>
      </c>
      <c r="L131" s="26">
        <f>IF(E131=1,(FLOOR((CEILING($B$2/H131,1)/($B$3-1)),1)*(I131-(10-$B$3)*J131))+(IF(MOD(CEILING($B$2/H131,1),$B$3-1)&gt;0,I131-(10-MOD(CEILING($B$2/H131,1),$B$3-1)-1)*J131,0)),(I131-(10-$B$3)*J131)*(CEILING($B$2/(H131*($B$3-1)+G131),1)))</f>
        <v>438</v>
      </c>
      <c r="M131" s="20">
        <f>(G131+(B$3-1)*H131)</f>
        <v>128</v>
      </c>
    </row>
    <row r="132" spans="1:13">
      <c r="A132" s="21">
        <v>126</v>
      </c>
      <c r="B132" s="21"/>
      <c r="C132" s="21"/>
      <c r="D132" s="21"/>
      <c r="E132" s="21">
        <v>1</v>
      </c>
      <c r="F132" s="21"/>
      <c r="G132" s="21">
        <v>0</v>
      </c>
      <c r="H132" s="21">
        <v>42</v>
      </c>
      <c r="I132" s="21">
        <v>738</v>
      </c>
      <c r="J132" s="21">
        <v>65</v>
      </c>
      <c r="K132" s="26">
        <f>8*(G132+(B$3-1)*H132)/(I132-(10-B$3)*J132)</f>
        <v>2.89655172413793</v>
      </c>
      <c r="L132" s="26">
        <f>IF(E132=1,(FLOOR((CEILING($B$2/H132,1)/($B$3-1)),1)*(I132-(10-$B$3)*J132))+(IF(MOD(CEILING($B$2/H132,1),$B$3-1)&gt;0,I132-(10-MOD(CEILING($B$2/H132,1),$B$3-1)-1)*J132,0)),(I132-(10-$B$3)*J132)*(CEILING($B$2/(H132*($B$3-1)+G132),1)))</f>
        <v>218</v>
      </c>
      <c r="M132" s="20">
        <f>(G132+(B$3-1)*H132)</f>
        <v>126</v>
      </c>
    </row>
    <row r="133" spans="1:13">
      <c r="A133" s="21">
        <v>127</v>
      </c>
      <c r="B133" s="21"/>
      <c r="C133" s="21"/>
      <c r="D133" s="21">
        <v>4</v>
      </c>
      <c r="E133" s="21">
        <v>0</v>
      </c>
      <c r="F133" s="20">
        <v>-126</v>
      </c>
      <c r="G133" s="21">
        <v>2</v>
      </c>
      <c r="H133" s="21">
        <v>42</v>
      </c>
      <c r="I133" s="21">
        <v>1656</v>
      </c>
      <c r="J133" s="21">
        <v>131</v>
      </c>
      <c r="K133" s="26">
        <f>8*(G133+(B$3-1)*H133)/(I133-(10-B$3)*J133)</f>
        <v>1.17701149425287</v>
      </c>
      <c r="L133" s="26">
        <f>IF(E133=1,(FLOOR((CEILING($B$2/H133,1)/($B$3-1)),1)*(I133-(10-$B$3)*J133))+(IF(MOD(CEILING($B$2/H133,1),$B$3-1)&gt;0,I133-(10-MOD(CEILING($B$2/H133,1),$B$3-1)-1)*J133,0)),(I133-(10-$B$3)*J133)*(CEILING($B$2/(H133*($B$3-1)+G133),1)))</f>
        <v>870</v>
      </c>
      <c r="M133" s="20">
        <f>(G133+(B$3-1)*H133)</f>
        <v>128</v>
      </c>
    </row>
    <row r="134" spans="1:13">
      <c r="A134" s="21">
        <v>128</v>
      </c>
      <c r="B134" s="21"/>
      <c r="C134" s="21"/>
      <c r="D134" s="21"/>
      <c r="E134" s="21">
        <v>1</v>
      </c>
      <c r="F134" s="21"/>
      <c r="G134" s="21">
        <v>0</v>
      </c>
      <c r="H134" s="21">
        <v>42</v>
      </c>
      <c r="I134" s="21">
        <v>1476</v>
      </c>
      <c r="J134" s="21">
        <v>131</v>
      </c>
      <c r="K134" s="26">
        <f>8*(G134+(B$3-1)*H134)/(I134-(10-B$3)*J134)</f>
        <v>1.46086956521739</v>
      </c>
      <c r="L134" s="26">
        <f>IF(E134=1,(FLOOR((CEILING($B$2/H134,1)/($B$3-1)),1)*(I134-(10-$B$3)*J134))+(IF(MOD(CEILING($B$2/H134,1),$B$3-1)&gt;0,I134-(10-MOD(CEILING($B$2/H134,1),$B$3-1)-1)*J134,0)),(I134-(10-$B$3)*J134)*(CEILING($B$2/(H134*($B$3-1)+G134),1)))</f>
        <v>428</v>
      </c>
      <c r="M134" s="20">
        <f>(G134+(B$3-1)*H134)</f>
        <v>126</v>
      </c>
    </row>
    <row r="135" spans="1:13">
      <c r="A135" s="21">
        <v>129</v>
      </c>
      <c r="B135" s="21"/>
      <c r="C135" s="21">
        <v>4</v>
      </c>
      <c r="D135" s="21">
        <v>1</v>
      </c>
      <c r="E135" s="21">
        <v>0</v>
      </c>
      <c r="F135" s="20">
        <v>-114</v>
      </c>
      <c r="G135" s="21">
        <v>2</v>
      </c>
      <c r="H135" s="21">
        <v>73</v>
      </c>
      <c r="I135" s="21">
        <v>207</v>
      </c>
      <c r="J135" s="21">
        <v>16</v>
      </c>
      <c r="K135" s="26">
        <f>8*(G135+(B$3-1)*H135)/(I135-(10-B$3)*J135)</f>
        <v>15.9279279279279</v>
      </c>
      <c r="L135" s="26">
        <f>IF(E135=1,(FLOOR((CEILING($B$2/H135,1)/($B$3-1)),1)*(I135-(10-$B$3)*J135))+(IF(MOD(CEILING($B$2/H135,1),$B$3-1)&gt;0,I135-(10-MOD(CEILING($B$2/H135,1),$B$3-1)-1)*J135,0)),(I135-(10-$B$3)*J135)*(CEILING($B$2/(H135*($B$3-1)+G135),1)))</f>
        <v>111</v>
      </c>
      <c r="M135" s="20">
        <f>(G135+(B$3-1)*H135)</f>
        <v>221</v>
      </c>
    </row>
    <row r="136" spans="1:13">
      <c r="A136" s="21">
        <v>130</v>
      </c>
      <c r="B136" s="21"/>
      <c r="C136" s="21"/>
      <c r="D136" s="21"/>
      <c r="E136" s="21">
        <v>1</v>
      </c>
      <c r="F136" s="21"/>
      <c r="G136" s="21">
        <v>0</v>
      </c>
      <c r="H136" s="21">
        <v>73</v>
      </c>
      <c r="I136" s="21">
        <v>184</v>
      </c>
      <c r="J136" s="21">
        <v>16</v>
      </c>
      <c r="K136" s="26">
        <f>8*(G136+(B$3-1)*H136)/(I136-(10-B$3)*J136)</f>
        <v>19.9090909090909</v>
      </c>
      <c r="L136" s="26">
        <f>IF(E136=1,(FLOOR((CEILING($B$2/H136,1)/($B$3-1)),1)*(I136-(10-$B$3)*J136))+(IF(MOD(CEILING($B$2/H136,1),$B$3-1)&gt;0,I136-(10-MOD(CEILING($B$2/H136,1),$B$3-1)-1)*J136,0)),(I136-(10-$B$3)*J136)*(CEILING($B$2/(H136*($B$3-1)+G136),1)))</f>
        <v>56</v>
      </c>
      <c r="M136" s="20">
        <f>(G136+(B$3-1)*H136)</f>
        <v>219</v>
      </c>
    </row>
    <row r="137" spans="1:13">
      <c r="A137" s="21">
        <v>131</v>
      </c>
      <c r="B137" s="21"/>
      <c r="C137" s="21"/>
      <c r="D137" s="21">
        <v>2</v>
      </c>
      <c r="E137" s="21">
        <v>0</v>
      </c>
      <c r="F137" s="20">
        <v>-117</v>
      </c>
      <c r="G137" s="21">
        <v>2</v>
      </c>
      <c r="H137" s="21">
        <v>73</v>
      </c>
      <c r="I137" s="21">
        <v>414</v>
      </c>
      <c r="J137" s="21">
        <v>32</v>
      </c>
      <c r="K137" s="26">
        <f>8*(G137+(B$3-1)*H137)/(I137-(10-B$3)*J137)</f>
        <v>7.96396396396396</v>
      </c>
      <c r="L137" s="26">
        <f>IF(E137=1,(FLOOR((CEILING($B$2/H137,1)/($B$3-1)),1)*(I137-(10-$B$3)*J137))+(IF(MOD(CEILING($B$2/H137,1),$B$3-1)&gt;0,I137-(10-MOD(CEILING($B$2/H137,1),$B$3-1)-1)*J137,0)),(I137-(10-$B$3)*J137)*(CEILING($B$2/(H137*($B$3-1)+G137),1)))</f>
        <v>222</v>
      </c>
      <c r="M137" s="20">
        <f>(G137+(B$3-1)*H137)</f>
        <v>221</v>
      </c>
    </row>
    <row r="138" spans="1:13">
      <c r="A138" s="21">
        <v>132</v>
      </c>
      <c r="B138" s="21"/>
      <c r="C138" s="21"/>
      <c r="D138" s="21"/>
      <c r="E138" s="21">
        <v>1</v>
      </c>
      <c r="F138" s="21"/>
      <c r="G138" s="21">
        <v>0</v>
      </c>
      <c r="H138" s="21">
        <v>73</v>
      </c>
      <c r="I138" s="21">
        <v>369</v>
      </c>
      <c r="J138" s="21">
        <v>32</v>
      </c>
      <c r="K138" s="26">
        <f>8*(G138+(B$3-1)*H138)/(I138-(10-B$3)*J138)</f>
        <v>9.89830508474576</v>
      </c>
      <c r="L138" s="26">
        <f>IF(E138=1,(FLOOR((CEILING($B$2/H138,1)/($B$3-1)),1)*(I138-(10-$B$3)*J138))+(IF(MOD(CEILING($B$2/H138,1),$B$3-1)&gt;0,I138-(10-MOD(CEILING($B$2/H138,1),$B$3-1)-1)*J138,0)),(I138-(10-$B$3)*J138)*(CEILING($B$2/(H138*($B$3-1)+G138),1)))</f>
        <v>113</v>
      </c>
      <c r="M138" s="20">
        <f>(G138+(B$3-1)*H138)</f>
        <v>219</v>
      </c>
    </row>
    <row r="139" spans="1:13">
      <c r="A139" s="21">
        <v>133</v>
      </c>
      <c r="B139" s="21"/>
      <c r="C139" s="21"/>
      <c r="D139" s="21">
        <v>3</v>
      </c>
      <c r="E139" s="21">
        <v>0</v>
      </c>
      <c r="F139" s="20">
        <v>-121</v>
      </c>
      <c r="G139" s="21">
        <v>2</v>
      </c>
      <c r="H139" s="21">
        <v>73</v>
      </c>
      <c r="I139" s="21">
        <v>828</v>
      </c>
      <c r="J139" s="21">
        <v>65</v>
      </c>
      <c r="K139" s="26">
        <f>8*(G139+(B$3-1)*H139)/(I139-(10-B$3)*J139)</f>
        <v>4.0365296803653</v>
      </c>
      <c r="L139" s="26">
        <f>IF(E139=1,(FLOOR((CEILING($B$2/H139,1)/($B$3-1)),1)*(I139-(10-$B$3)*J139))+(IF(MOD(CEILING($B$2/H139,1),$B$3-1)&gt;0,I139-(10-MOD(CEILING($B$2/H139,1),$B$3-1)-1)*J139,0)),(I139-(10-$B$3)*J139)*(CEILING($B$2/(H139*($B$3-1)+G139),1)))</f>
        <v>438</v>
      </c>
      <c r="M139" s="20">
        <f>(G139+(B$3-1)*H139)</f>
        <v>221</v>
      </c>
    </row>
    <row r="140" spans="1:13">
      <c r="A140" s="21">
        <v>134</v>
      </c>
      <c r="B140" s="21"/>
      <c r="C140" s="21"/>
      <c r="D140" s="21"/>
      <c r="E140" s="21">
        <v>1</v>
      </c>
      <c r="F140" s="21"/>
      <c r="G140" s="21">
        <v>0</v>
      </c>
      <c r="H140" s="21">
        <v>73</v>
      </c>
      <c r="I140" s="21">
        <v>738</v>
      </c>
      <c r="J140" s="21">
        <v>65</v>
      </c>
      <c r="K140" s="26">
        <f>8*(G140+(B$3-1)*H140)/(I140-(10-B$3)*J140)</f>
        <v>5.03448275862069</v>
      </c>
      <c r="L140" s="26">
        <f>IF(E140=1,(FLOOR((CEILING($B$2/H140,1)/($B$3-1)),1)*(I140-(10-$B$3)*J140))+(IF(MOD(CEILING($B$2/H140,1),$B$3-1)&gt;0,I140-(10-MOD(CEILING($B$2/H140,1),$B$3-1)-1)*J140,0)),(I140-(10-$B$3)*J140)*(CEILING($B$2/(H140*($B$3-1)+G140),1)))</f>
        <v>218</v>
      </c>
      <c r="M140" s="20">
        <f>(G140+(B$3-1)*H140)</f>
        <v>219</v>
      </c>
    </row>
    <row r="141" spans="1:13">
      <c r="A141" s="21">
        <v>135</v>
      </c>
      <c r="B141" s="21"/>
      <c r="C141" s="21"/>
      <c r="D141" s="21">
        <v>4</v>
      </c>
      <c r="E141" s="21">
        <v>0</v>
      </c>
      <c r="F141" s="20">
        <v>-124</v>
      </c>
      <c r="G141" s="21">
        <v>2</v>
      </c>
      <c r="H141" s="21">
        <v>73</v>
      </c>
      <c r="I141" s="21">
        <v>1656</v>
      </c>
      <c r="J141" s="21">
        <v>131</v>
      </c>
      <c r="K141" s="26">
        <f>8*(G141+(B$3-1)*H141)/(I141-(10-B$3)*J141)</f>
        <v>2.03218390804598</v>
      </c>
      <c r="L141" s="26">
        <f>IF(E141=1,(FLOOR((CEILING($B$2/H141,1)/($B$3-1)),1)*(I141-(10-$B$3)*J141))+(IF(MOD(CEILING($B$2/H141,1),$B$3-1)&gt;0,I141-(10-MOD(CEILING($B$2/H141,1),$B$3-1)-1)*J141,0)),(I141-(10-$B$3)*J141)*(CEILING($B$2/(H141*($B$3-1)+G141),1)))</f>
        <v>870</v>
      </c>
      <c r="M141" s="20">
        <f>(G141+(B$3-1)*H141)</f>
        <v>221</v>
      </c>
    </row>
    <row r="142" spans="1:13">
      <c r="A142" s="21">
        <v>136</v>
      </c>
      <c r="B142" s="21"/>
      <c r="C142" s="21"/>
      <c r="D142" s="21"/>
      <c r="E142" s="21">
        <v>1</v>
      </c>
      <c r="F142" s="21"/>
      <c r="G142" s="21">
        <v>0</v>
      </c>
      <c r="H142" s="21">
        <v>73</v>
      </c>
      <c r="I142" s="21">
        <v>1476</v>
      </c>
      <c r="J142" s="21">
        <v>131</v>
      </c>
      <c r="K142" s="26">
        <f>8*(G142+(B$3-1)*H142)/(I142-(10-B$3)*J142)</f>
        <v>2.53913043478261</v>
      </c>
      <c r="L142" s="26">
        <f>IF(E142=1,(FLOOR((CEILING($B$2/H142,1)/($B$3-1)),1)*(I142-(10-$B$3)*J142))+(IF(MOD(CEILING($B$2/H142,1),$B$3-1)&gt;0,I142-(10-MOD(CEILING($B$2/H142,1),$B$3-1)-1)*J142,0)),(I142-(10-$B$3)*J142)*(CEILING($B$2/(H142*($B$3-1)+G142),1)))</f>
        <v>428</v>
      </c>
      <c r="M142" s="20">
        <f>(G142+(B$3-1)*H142)</f>
        <v>219</v>
      </c>
    </row>
    <row r="143" spans="1:13">
      <c r="A143" s="21">
        <v>137</v>
      </c>
      <c r="B143" s="21"/>
      <c r="C143" s="21">
        <v>5</v>
      </c>
      <c r="D143" s="21">
        <v>1</v>
      </c>
      <c r="E143" s="21">
        <v>0</v>
      </c>
      <c r="F143" s="20">
        <v>-112</v>
      </c>
      <c r="G143" s="21">
        <v>2</v>
      </c>
      <c r="H143" s="21">
        <v>136</v>
      </c>
      <c r="I143" s="21">
        <v>207</v>
      </c>
      <c r="J143" s="21">
        <v>16</v>
      </c>
      <c r="K143" s="26">
        <f>8*(G143+(B$3-1)*H143)/(I143-(10-B$3)*J143)</f>
        <v>29.5495495495495</v>
      </c>
      <c r="L143" s="26">
        <f>IF(E143=1,(FLOOR((CEILING($B$2/H143,1)/($B$3-1)),1)*(I143-(10-$B$3)*J143))+(IF(MOD(CEILING($B$2/H143,1),$B$3-1)&gt;0,I143-(10-MOD(CEILING($B$2/H143,1),$B$3-1)-1)*J143,0)),(I143-(10-$B$3)*J143)*(CEILING($B$2/(H143*($B$3-1)+G143),1)))</f>
        <v>111</v>
      </c>
      <c r="M143" s="20">
        <f>(G143+(B$3-1)*H143)</f>
        <v>410</v>
      </c>
    </row>
    <row r="144" spans="1:13">
      <c r="A144" s="21">
        <v>138</v>
      </c>
      <c r="B144" s="21"/>
      <c r="C144" s="21"/>
      <c r="D144" s="21"/>
      <c r="E144" s="21">
        <v>1</v>
      </c>
      <c r="F144" s="21"/>
      <c r="G144" s="21">
        <v>0</v>
      </c>
      <c r="H144" s="21">
        <v>136</v>
      </c>
      <c r="I144" s="21">
        <v>184</v>
      </c>
      <c r="J144" s="21">
        <v>16</v>
      </c>
      <c r="K144" s="26">
        <f>8*(G144+(B$3-1)*H144)/(I144-(10-B$3)*J144)</f>
        <v>37.0909090909091</v>
      </c>
      <c r="L144" s="26">
        <f>IF(E144=1,(FLOOR((CEILING($B$2/H144,1)/($B$3-1)),1)*(I144-(10-$B$3)*J144))+(IF(MOD(CEILING($B$2/H144,1),$B$3-1)&gt;0,I144-(10-MOD(CEILING($B$2/H144,1),$B$3-1)-1)*J144,0)),(I144-(10-$B$3)*J144)*(CEILING($B$2/(H144*($B$3-1)+G144),1)))</f>
        <v>56</v>
      </c>
      <c r="M144" s="20">
        <f>(G144+(B$3-1)*H144)</f>
        <v>408</v>
      </c>
    </row>
    <row r="145" spans="1:13">
      <c r="A145" s="21">
        <v>139</v>
      </c>
      <c r="B145" s="21"/>
      <c r="C145" s="21"/>
      <c r="D145" s="21">
        <v>2</v>
      </c>
      <c r="E145" s="21">
        <v>0</v>
      </c>
      <c r="F145" s="20">
        <v>-115</v>
      </c>
      <c r="G145" s="21">
        <v>2</v>
      </c>
      <c r="H145" s="21">
        <v>136</v>
      </c>
      <c r="I145" s="21">
        <v>414</v>
      </c>
      <c r="J145" s="21">
        <v>32</v>
      </c>
      <c r="K145" s="26">
        <f>8*(G145+(B$3-1)*H145)/(I145-(10-B$3)*J145)</f>
        <v>14.7747747747748</v>
      </c>
      <c r="L145" s="26">
        <f>IF(E145=1,(FLOOR((CEILING($B$2/H145,1)/($B$3-1)),1)*(I145-(10-$B$3)*J145))+(IF(MOD(CEILING($B$2/H145,1),$B$3-1)&gt;0,I145-(10-MOD(CEILING($B$2/H145,1),$B$3-1)-1)*J145,0)),(I145-(10-$B$3)*J145)*(CEILING($B$2/(H145*($B$3-1)+G145),1)))</f>
        <v>222</v>
      </c>
      <c r="M145" s="20">
        <f>(G145+(B$3-1)*H145)</f>
        <v>410</v>
      </c>
    </row>
    <row r="146" spans="1:13">
      <c r="A146" s="21">
        <v>140</v>
      </c>
      <c r="B146" s="21"/>
      <c r="C146" s="21"/>
      <c r="D146" s="21"/>
      <c r="E146" s="21">
        <v>1</v>
      </c>
      <c r="F146" s="21"/>
      <c r="G146" s="21">
        <v>0</v>
      </c>
      <c r="H146" s="21">
        <v>136</v>
      </c>
      <c r="I146" s="21">
        <v>369</v>
      </c>
      <c r="J146" s="21">
        <v>32</v>
      </c>
      <c r="K146" s="26">
        <f>8*(G146+(B$3-1)*H146)/(I146-(10-B$3)*J146)</f>
        <v>18.4406779661017</v>
      </c>
      <c r="L146" s="26">
        <f>IF(E146=1,(FLOOR((CEILING($B$2/H146,1)/($B$3-1)),1)*(I146-(10-$B$3)*J146))+(IF(MOD(CEILING($B$2/H146,1),$B$3-1)&gt;0,I146-(10-MOD(CEILING($B$2/H146,1),$B$3-1)-1)*J146,0)),(I146-(10-$B$3)*J146)*(CEILING($B$2/(H146*($B$3-1)+G146),1)))</f>
        <v>113</v>
      </c>
      <c r="M146" s="20">
        <f>(G146+(B$3-1)*H146)</f>
        <v>408</v>
      </c>
    </row>
    <row r="147" spans="1:13">
      <c r="A147" s="21">
        <v>141</v>
      </c>
      <c r="B147" s="21"/>
      <c r="C147" s="21"/>
      <c r="D147" s="21">
        <v>3</v>
      </c>
      <c r="E147" s="21">
        <v>0</v>
      </c>
      <c r="F147" s="20">
        <v>-119</v>
      </c>
      <c r="G147" s="21">
        <v>2</v>
      </c>
      <c r="H147" s="21">
        <v>136</v>
      </c>
      <c r="I147" s="21">
        <v>828</v>
      </c>
      <c r="J147" s="21">
        <v>65</v>
      </c>
      <c r="K147" s="26">
        <f>8*(G147+(B$3-1)*H147)/(I147-(10-B$3)*J147)</f>
        <v>7.48858447488584</v>
      </c>
      <c r="L147" s="26">
        <f>IF(E147=1,(FLOOR((CEILING($B$2/H147,1)/($B$3-1)),1)*(I147-(10-$B$3)*J147))+(IF(MOD(CEILING($B$2/H147,1),$B$3-1)&gt;0,I147-(10-MOD(CEILING($B$2/H147,1),$B$3-1)-1)*J147,0)),(I147-(10-$B$3)*J147)*(CEILING($B$2/(H147*($B$3-1)+G147),1)))</f>
        <v>438</v>
      </c>
      <c r="M147" s="20">
        <f>(G147+(B$3-1)*H147)</f>
        <v>410</v>
      </c>
    </row>
    <row r="148" spans="1:13">
      <c r="A148" s="21">
        <v>142</v>
      </c>
      <c r="B148" s="21"/>
      <c r="C148" s="21"/>
      <c r="D148" s="21"/>
      <c r="E148" s="21">
        <v>1</v>
      </c>
      <c r="F148" s="21"/>
      <c r="G148" s="21">
        <v>0</v>
      </c>
      <c r="H148" s="21">
        <v>136</v>
      </c>
      <c r="I148" s="21">
        <v>738</v>
      </c>
      <c r="J148" s="21">
        <v>65</v>
      </c>
      <c r="K148" s="26">
        <f>8*(G148+(B$3-1)*H148)/(I148-(10-B$3)*J148)</f>
        <v>9.37931034482759</v>
      </c>
      <c r="L148" s="26">
        <f>IF(E148=1,(FLOOR((CEILING($B$2/H148,1)/($B$3-1)),1)*(I148-(10-$B$3)*J148))+(IF(MOD(CEILING($B$2/H148,1),$B$3-1)&gt;0,I148-(10-MOD(CEILING($B$2/H148,1),$B$3-1)-1)*J148,0)),(I148-(10-$B$3)*J148)*(CEILING($B$2/(H148*($B$3-1)+G148),1)))</f>
        <v>218</v>
      </c>
      <c r="M148" s="20">
        <f>(G148+(B$3-1)*H148)</f>
        <v>408</v>
      </c>
    </row>
    <row r="149" spans="1:13">
      <c r="A149" s="21">
        <v>143</v>
      </c>
      <c r="B149" s="21"/>
      <c r="C149" s="21"/>
      <c r="D149" s="21">
        <v>4</v>
      </c>
      <c r="E149" s="21">
        <v>0</v>
      </c>
      <c r="F149" s="20">
        <v>-121</v>
      </c>
      <c r="G149" s="21">
        <v>2</v>
      </c>
      <c r="H149" s="21">
        <v>136</v>
      </c>
      <c r="I149" s="21">
        <v>1656</v>
      </c>
      <c r="J149" s="21">
        <v>131</v>
      </c>
      <c r="K149" s="26">
        <f>8*(G149+(B$3-1)*H149)/(I149-(10-B$3)*J149)</f>
        <v>3.77011494252874</v>
      </c>
      <c r="L149" s="26">
        <f>IF(E149=1,(FLOOR((CEILING($B$2/H149,1)/($B$3-1)),1)*(I149-(10-$B$3)*J149))+(IF(MOD(CEILING($B$2/H149,1),$B$3-1)&gt;0,I149-(10-MOD(CEILING($B$2/H149,1),$B$3-1)-1)*J149,0)),(I149-(10-$B$3)*J149)*(CEILING($B$2/(H149*($B$3-1)+G149),1)))</f>
        <v>870</v>
      </c>
      <c r="M149" s="20">
        <f>(G149+(B$3-1)*H149)</f>
        <v>410</v>
      </c>
    </row>
    <row r="150" spans="1:13">
      <c r="A150" s="21">
        <v>144</v>
      </c>
      <c r="B150" s="21"/>
      <c r="C150" s="21"/>
      <c r="D150" s="21"/>
      <c r="E150" s="21">
        <v>1</v>
      </c>
      <c r="F150" s="21"/>
      <c r="G150" s="21">
        <v>0</v>
      </c>
      <c r="H150" s="21">
        <v>136</v>
      </c>
      <c r="I150" s="21">
        <v>1476</v>
      </c>
      <c r="J150" s="21">
        <v>131</v>
      </c>
      <c r="K150" s="26">
        <f>8*(G150+(B$3-1)*H150)/(I150-(10-B$3)*J150)</f>
        <v>4.7304347826087</v>
      </c>
      <c r="L150" s="26">
        <f>IF(E150=1,(FLOOR((CEILING($B$2/H150,1)/($B$3-1)),1)*(I150-(10-$B$3)*J150))+(IF(MOD(CEILING($B$2/H150,1),$B$3-1)&gt;0,I150-(10-MOD(CEILING($B$2/H150,1),$B$3-1)-1)*J150,0)),(I150-(10-$B$3)*J150)*(CEILING($B$2/(H150*($B$3-1)+G150),1)))</f>
        <v>428</v>
      </c>
      <c r="M150" s="20">
        <f>(G150+(B$3-1)*H150)</f>
        <v>408</v>
      </c>
    </row>
    <row r="151" spans="1:13">
      <c r="A151" s="21">
        <v>145</v>
      </c>
      <c r="B151" s="21"/>
      <c r="C151" s="21">
        <v>6</v>
      </c>
      <c r="D151" s="21">
        <v>1</v>
      </c>
      <c r="E151" s="21">
        <v>0</v>
      </c>
      <c r="F151" s="20">
        <v>-109</v>
      </c>
      <c r="G151" s="20">
        <v>2</v>
      </c>
      <c r="H151" s="21">
        <v>225</v>
      </c>
      <c r="I151" s="21">
        <v>207</v>
      </c>
      <c r="J151" s="21">
        <v>16</v>
      </c>
      <c r="K151" s="26">
        <f>8*(G151+(B$3-1)*H151)/(I151-(10-B$3)*J151)</f>
        <v>48.7927927927928</v>
      </c>
      <c r="L151" s="26">
        <f>IF(E151=1,(FLOOR((CEILING($B$2/H151,1)/($B$3-1)),1)*(I151-(10-$B$3)*J151))+(IF(MOD(CEILING($B$2/H151,1),$B$3-1)&gt;0,I151-(10-MOD(CEILING($B$2/H151,1),$B$3-1)-1)*J151,0)),(I151-(10-$B$3)*J151)*(CEILING($B$2/(H151*($B$3-1)+G151),1)))</f>
        <v>111</v>
      </c>
      <c r="M151" s="20">
        <f>(G151+(B$3-1)*H151)</f>
        <v>677</v>
      </c>
    </row>
    <row r="152" spans="1:13">
      <c r="A152" s="21">
        <v>146</v>
      </c>
      <c r="B152" s="21"/>
      <c r="C152" s="21"/>
      <c r="D152" s="21"/>
      <c r="E152" s="21">
        <v>1</v>
      </c>
      <c r="F152" s="21"/>
      <c r="G152" s="21">
        <v>0</v>
      </c>
      <c r="H152" s="21">
        <v>225</v>
      </c>
      <c r="I152" s="21">
        <v>184</v>
      </c>
      <c r="J152" s="21">
        <v>16</v>
      </c>
      <c r="K152" s="26">
        <f>8*(G152+(B$3-1)*H152)/(I152-(10-B$3)*J152)</f>
        <v>61.3636363636364</v>
      </c>
      <c r="L152" s="26">
        <f>IF(E152=1,(FLOOR((CEILING($B$2/H152,1)/($B$3-1)),1)*(I152-(10-$B$3)*J152))+(IF(MOD(CEILING($B$2/H152,1),$B$3-1)&gt;0,I152-(10-MOD(CEILING($B$2/H152,1),$B$3-1)-1)*J152,0)),(I152-(10-$B$3)*J152)*(CEILING($B$2/(H152*($B$3-1)+G152),1)))</f>
        <v>56</v>
      </c>
      <c r="M152" s="20">
        <f>(G152+(B$3-1)*H152)</f>
        <v>675</v>
      </c>
    </row>
    <row r="153" spans="1:13">
      <c r="A153" s="21">
        <v>147</v>
      </c>
      <c r="B153" s="21"/>
      <c r="C153" s="21"/>
      <c r="D153" s="21">
        <v>2</v>
      </c>
      <c r="E153" s="21">
        <v>0</v>
      </c>
      <c r="F153" s="20">
        <v>-113</v>
      </c>
      <c r="G153" s="21">
        <v>2</v>
      </c>
      <c r="H153" s="21">
        <v>225</v>
      </c>
      <c r="I153" s="21">
        <v>414</v>
      </c>
      <c r="J153" s="21">
        <v>32</v>
      </c>
      <c r="K153" s="26">
        <f>8*(G153+(B$3-1)*H153)/(I153-(10-B$3)*J153)</f>
        <v>24.3963963963964</v>
      </c>
      <c r="L153" s="26">
        <f>IF(E153=1,(FLOOR((CEILING($B$2/H153,1)/($B$3-1)),1)*(I153-(10-$B$3)*J153))+(IF(MOD(CEILING($B$2/H153,1),$B$3-1)&gt;0,I153-(10-MOD(CEILING($B$2/H153,1),$B$3-1)-1)*J153,0)),(I153-(10-$B$3)*J153)*(CEILING($B$2/(H153*($B$3-1)+G153),1)))</f>
        <v>222</v>
      </c>
      <c r="M153" s="20">
        <f>(G153+(B$3-1)*H153)</f>
        <v>677</v>
      </c>
    </row>
    <row r="154" spans="1:13">
      <c r="A154" s="21">
        <v>148</v>
      </c>
      <c r="B154" s="21"/>
      <c r="C154" s="21"/>
      <c r="D154" s="21"/>
      <c r="E154" s="21">
        <v>1</v>
      </c>
      <c r="F154" s="21"/>
      <c r="G154" s="21">
        <v>0</v>
      </c>
      <c r="H154" s="21">
        <v>225</v>
      </c>
      <c r="I154" s="21">
        <v>369</v>
      </c>
      <c r="J154" s="21">
        <v>32</v>
      </c>
      <c r="K154" s="26">
        <f>8*(G154+(B$3-1)*H154)/(I154-(10-B$3)*J154)</f>
        <v>30.5084745762712</v>
      </c>
      <c r="L154" s="26">
        <f>IF(E154=1,(FLOOR((CEILING($B$2/H154,1)/($B$3-1)),1)*(I154-(10-$B$3)*J154))+(IF(MOD(CEILING($B$2/H154,1),$B$3-1)&gt;0,I154-(10-MOD(CEILING($B$2/H154,1),$B$3-1)-1)*J154,0)),(I154-(10-$B$3)*J154)*(CEILING($B$2/(H154*($B$3-1)+G154),1)))</f>
        <v>113</v>
      </c>
      <c r="M154" s="20">
        <f>(G154+(B$3-1)*H154)</f>
        <v>675</v>
      </c>
    </row>
    <row r="155" spans="1:13">
      <c r="A155" s="21">
        <v>149</v>
      </c>
      <c r="B155" s="21"/>
      <c r="C155" s="21"/>
      <c r="D155" s="21">
        <v>3</v>
      </c>
      <c r="E155" s="21">
        <v>0</v>
      </c>
      <c r="F155" s="20">
        <v>-117</v>
      </c>
      <c r="G155" s="21">
        <v>2</v>
      </c>
      <c r="H155" s="21">
        <v>225</v>
      </c>
      <c r="I155" s="21">
        <v>828</v>
      </c>
      <c r="J155" s="21">
        <v>65</v>
      </c>
      <c r="K155" s="26">
        <f>8*(G155+(B$3-1)*H155)/(I155-(10-B$3)*J155)</f>
        <v>12.365296803653</v>
      </c>
      <c r="L155" s="26">
        <f>IF(E155=1,(FLOOR((CEILING($B$2/H155,1)/($B$3-1)),1)*(I155-(10-$B$3)*J155))+(IF(MOD(CEILING($B$2/H155,1),$B$3-1)&gt;0,I155-(10-MOD(CEILING($B$2/H155,1),$B$3-1)-1)*J155,0)),(I155-(10-$B$3)*J155)*(CEILING($B$2/(H155*($B$3-1)+G155),1)))</f>
        <v>438</v>
      </c>
      <c r="M155" s="20">
        <f>(G155+(B$3-1)*H155)</f>
        <v>677</v>
      </c>
    </row>
    <row r="156" spans="1:13">
      <c r="A156" s="21">
        <v>150</v>
      </c>
      <c r="B156" s="21"/>
      <c r="C156" s="21"/>
      <c r="D156" s="21"/>
      <c r="E156" s="21">
        <v>1</v>
      </c>
      <c r="F156" s="21"/>
      <c r="G156" s="21">
        <v>0</v>
      </c>
      <c r="H156" s="21">
        <v>225</v>
      </c>
      <c r="I156" s="21">
        <v>738</v>
      </c>
      <c r="J156" s="21">
        <v>65</v>
      </c>
      <c r="K156" s="26">
        <f>8*(G156+(B$3-1)*H156)/(I156-(10-B$3)*J156)</f>
        <v>15.5172413793103</v>
      </c>
      <c r="L156" s="26">
        <f>IF(E156=1,(FLOOR((CEILING($B$2/H156,1)/($B$3-1)),1)*(I156-(10-$B$3)*J156))+(IF(MOD(CEILING($B$2/H156,1),$B$3-1)&gt;0,I156-(10-MOD(CEILING($B$2/H156,1),$B$3-1)-1)*J156,0)),(I156-(10-$B$3)*J156)*(CEILING($B$2/(H156*($B$3-1)+G156),1)))</f>
        <v>218</v>
      </c>
      <c r="M156" s="20">
        <f>(G156+(B$3-1)*H156)</f>
        <v>675</v>
      </c>
    </row>
    <row r="157" spans="1:13">
      <c r="A157" s="21">
        <v>151</v>
      </c>
      <c r="B157" s="21"/>
      <c r="C157" s="21"/>
      <c r="D157" s="21">
        <v>4</v>
      </c>
      <c r="E157" s="21">
        <v>0</v>
      </c>
      <c r="F157" s="20">
        <v>-119</v>
      </c>
      <c r="G157" s="21">
        <v>2</v>
      </c>
      <c r="H157" s="21">
        <v>225</v>
      </c>
      <c r="I157" s="21">
        <v>1656</v>
      </c>
      <c r="J157" s="21">
        <v>131</v>
      </c>
      <c r="K157" s="26">
        <f>8*(G157+(B$3-1)*H157)/(I157-(10-B$3)*J157)</f>
        <v>6.22528735632184</v>
      </c>
      <c r="L157" s="26">
        <f>IF(E157=1,(FLOOR((CEILING($B$2/H157,1)/($B$3-1)),1)*(I157-(10-$B$3)*J157))+(IF(MOD(CEILING($B$2/H157,1),$B$3-1)&gt;0,I157-(10-MOD(CEILING($B$2/H157,1),$B$3-1)-1)*J157,0)),(I157-(10-$B$3)*J157)*(CEILING($B$2/(H157*($B$3-1)+G157),1)))</f>
        <v>870</v>
      </c>
      <c r="M157" s="20">
        <f>(G157+(B$3-1)*H157)</f>
        <v>677</v>
      </c>
    </row>
    <row r="158" spans="1:13">
      <c r="A158" s="21">
        <v>152</v>
      </c>
      <c r="B158" s="21"/>
      <c r="C158" s="21"/>
      <c r="D158" s="21"/>
      <c r="E158" s="21">
        <v>1</v>
      </c>
      <c r="F158" s="21"/>
      <c r="G158" s="21">
        <v>0</v>
      </c>
      <c r="H158" s="21">
        <v>225</v>
      </c>
      <c r="I158" s="21">
        <v>1476</v>
      </c>
      <c r="J158" s="21">
        <v>131</v>
      </c>
      <c r="K158" s="26">
        <f>8*(G158+(B$3-1)*H158)/(I158-(10-B$3)*J158)</f>
        <v>7.82608695652174</v>
      </c>
      <c r="L158" s="26">
        <f>IF(E158=1,(FLOOR((CEILING($B$2/H158,1)/($B$3-1)),1)*(I158-(10-$B$3)*J158))+(IF(MOD(CEILING($B$2/H158,1),$B$3-1)&gt;0,I158-(10-MOD(CEILING($B$2/H158,1),$B$3-1)-1)*J158,0)),(I158-(10-$B$3)*J158)*(CEILING($B$2/(H158*($B$3-1)+G158),1)))</f>
        <v>428</v>
      </c>
      <c r="M158" s="20">
        <f>(G158+(B$3-1)*H158)</f>
        <v>675</v>
      </c>
    </row>
    <row r="159" spans="1:13">
      <c r="A159" s="21">
        <v>153</v>
      </c>
      <c r="B159" s="21"/>
      <c r="C159" s="21">
        <v>7</v>
      </c>
      <c r="D159" s="21">
        <v>1</v>
      </c>
      <c r="E159" s="21">
        <v>0</v>
      </c>
      <c r="F159" s="20">
        <v>-107</v>
      </c>
      <c r="G159" s="21">
        <v>2</v>
      </c>
      <c r="H159" s="21">
        <v>297</v>
      </c>
      <c r="I159" s="21">
        <v>207</v>
      </c>
      <c r="J159" s="21">
        <v>16</v>
      </c>
      <c r="K159" s="26">
        <f>8*(G159+(B$3-1)*H159)/(I159-(10-B$3)*J159)</f>
        <v>64.3603603603604</v>
      </c>
      <c r="L159" s="26">
        <f>IF(E159=1,(FLOOR((CEILING($B$2/H159,1)/($B$3-1)),1)*(I159-(10-$B$3)*J159))+(IF(MOD(CEILING($B$2/H159,1),$B$3-1)&gt;0,I159-(10-MOD(CEILING($B$2/H159,1),$B$3-1)-1)*J159,0)),(I159-(10-$B$3)*J159)*(CEILING($B$2/(H159*($B$3-1)+G159),1)))</f>
        <v>111</v>
      </c>
      <c r="M159" s="20">
        <f>(G159+(B$3-1)*H159)</f>
        <v>893</v>
      </c>
    </row>
    <row r="160" spans="1:13">
      <c r="A160" s="21">
        <v>154</v>
      </c>
      <c r="B160" s="21"/>
      <c r="C160" s="21"/>
      <c r="D160" s="21"/>
      <c r="E160" s="21">
        <v>1</v>
      </c>
      <c r="F160" s="21"/>
      <c r="G160" s="21">
        <v>0</v>
      </c>
      <c r="H160" s="21">
        <v>297</v>
      </c>
      <c r="I160" s="21">
        <v>184</v>
      </c>
      <c r="J160" s="21">
        <v>16</v>
      </c>
      <c r="K160" s="26">
        <f>8*(G160+(B$3-1)*H160)/(I160-(10-B$3)*J160)</f>
        <v>81</v>
      </c>
      <c r="L160" s="26">
        <f>IF(E160=1,(FLOOR((CEILING($B$2/H160,1)/($B$3-1)),1)*(I160-(10-$B$3)*J160))+(IF(MOD(CEILING($B$2/H160,1),$B$3-1)&gt;0,I160-(10-MOD(CEILING($B$2/H160,1),$B$3-1)-1)*J160,0)),(I160-(10-$B$3)*J160)*(CEILING($B$2/(H160*($B$3-1)+G160),1)))</f>
        <v>56</v>
      </c>
      <c r="M160" s="20">
        <f>(G160+(B$3-1)*H160)</f>
        <v>891</v>
      </c>
    </row>
    <row r="161" spans="1:13">
      <c r="A161" s="21">
        <v>155</v>
      </c>
      <c r="B161" s="21"/>
      <c r="C161" s="21"/>
      <c r="D161" s="21">
        <v>2</v>
      </c>
      <c r="E161" s="21">
        <v>0</v>
      </c>
      <c r="F161" s="20">
        <v>-111</v>
      </c>
      <c r="G161" s="21">
        <v>2</v>
      </c>
      <c r="H161" s="21">
        <v>297</v>
      </c>
      <c r="I161" s="21">
        <v>414</v>
      </c>
      <c r="J161" s="21">
        <v>32</v>
      </c>
      <c r="K161" s="26">
        <f>8*(G161+(B$3-1)*H161)/(I161-(10-B$3)*J161)</f>
        <v>32.1801801801802</v>
      </c>
      <c r="L161" s="26">
        <f>IF(E161=1,(FLOOR((CEILING($B$2/H161,1)/($B$3-1)),1)*(I161-(10-$B$3)*J161))+(IF(MOD(CEILING($B$2/H161,1),$B$3-1)&gt;0,I161-(10-MOD(CEILING($B$2/H161,1),$B$3-1)-1)*J161,0)),(I161-(10-$B$3)*J161)*(CEILING($B$2/(H161*($B$3-1)+G161),1)))</f>
        <v>222</v>
      </c>
      <c r="M161" s="20">
        <f>(G161+(B$3-1)*H161)</f>
        <v>893</v>
      </c>
    </row>
    <row r="162" spans="1:13">
      <c r="A162" s="21">
        <v>156</v>
      </c>
      <c r="B162" s="21"/>
      <c r="C162" s="21"/>
      <c r="D162" s="21"/>
      <c r="E162" s="21">
        <v>1</v>
      </c>
      <c r="F162" s="21"/>
      <c r="G162" s="21">
        <v>0</v>
      </c>
      <c r="H162" s="21">
        <v>297</v>
      </c>
      <c r="I162" s="21">
        <v>369</v>
      </c>
      <c r="J162" s="21">
        <v>32</v>
      </c>
      <c r="K162" s="26">
        <f>8*(G162+(B$3-1)*H162)/(I162-(10-B$3)*J162)</f>
        <v>40.271186440678</v>
      </c>
      <c r="L162" s="26">
        <f>IF(E162=1,(FLOOR((CEILING($B$2/H162,1)/($B$3-1)),1)*(I162-(10-$B$3)*J162))+(IF(MOD(CEILING($B$2/H162,1),$B$3-1)&gt;0,I162-(10-MOD(CEILING($B$2/H162,1),$B$3-1)-1)*J162,0)),(I162-(10-$B$3)*J162)*(CEILING($B$2/(H162*($B$3-1)+G162),1)))</f>
        <v>113</v>
      </c>
      <c r="M162" s="20">
        <f>(G162+(B$3-1)*H162)</f>
        <v>891</v>
      </c>
    </row>
    <row r="163" spans="1:13">
      <c r="A163" s="21">
        <v>157</v>
      </c>
      <c r="B163" s="21"/>
      <c r="C163" s="21"/>
      <c r="D163" s="21">
        <v>3</v>
      </c>
      <c r="E163" s="21">
        <v>0</v>
      </c>
      <c r="F163" s="20">
        <v>-115</v>
      </c>
      <c r="G163" s="21">
        <v>2</v>
      </c>
      <c r="H163" s="21">
        <v>297</v>
      </c>
      <c r="I163" s="21">
        <v>828</v>
      </c>
      <c r="J163" s="21">
        <v>65</v>
      </c>
      <c r="K163" s="26">
        <f>8*(G163+(B$3-1)*H163)/(I163-(10-B$3)*J163)</f>
        <v>16.310502283105</v>
      </c>
      <c r="L163" s="26">
        <f>IF(E163=1,(FLOOR((CEILING($B$2/H163,1)/($B$3-1)),1)*(I163-(10-$B$3)*J163))+(IF(MOD(CEILING($B$2/H163,1),$B$3-1)&gt;0,I163-(10-MOD(CEILING($B$2/H163,1),$B$3-1)-1)*J163,0)),(I163-(10-$B$3)*J163)*(CEILING($B$2/(H163*($B$3-1)+G163),1)))</f>
        <v>438</v>
      </c>
      <c r="M163" s="20">
        <f>(G163+(B$3-1)*H163)</f>
        <v>893</v>
      </c>
    </row>
    <row r="164" spans="1:13">
      <c r="A164" s="21">
        <v>158</v>
      </c>
      <c r="B164" s="21"/>
      <c r="C164" s="21"/>
      <c r="D164" s="21"/>
      <c r="E164" s="21">
        <v>1</v>
      </c>
      <c r="F164" s="21"/>
      <c r="G164" s="21">
        <v>0</v>
      </c>
      <c r="H164" s="21">
        <v>297</v>
      </c>
      <c r="I164" s="21">
        <v>738</v>
      </c>
      <c r="J164" s="21">
        <v>65</v>
      </c>
      <c r="K164" s="26">
        <f>8*(G164+(B$3-1)*H164)/(I164-(10-B$3)*J164)</f>
        <v>20.4827586206897</v>
      </c>
      <c r="L164" s="26">
        <f>IF(E164=1,(FLOOR((CEILING($B$2/H164,1)/($B$3-1)),1)*(I164-(10-$B$3)*J164))+(IF(MOD(CEILING($B$2/H164,1),$B$3-1)&gt;0,I164-(10-MOD(CEILING($B$2/H164,1),$B$3-1)-1)*J164,0)),(I164-(10-$B$3)*J164)*(CEILING($B$2/(H164*($B$3-1)+G164),1)))</f>
        <v>218</v>
      </c>
      <c r="M164" s="20">
        <f>(G164+(B$3-1)*H164)</f>
        <v>891</v>
      </c>
    </row>
    <row r="165" spans="1:13">
      <c r="A165" s="21">
        <v>159</v>
      </c>
      <c r="B165" s="21"/>
      <c r="C165" s="21"/>
      <c r="D165" s="21">
        <v>4</v>
      </c>
      <c r="E165" s="21">
        <v>0</v>
      </c>
      <c r="F165" s="20">
        <v>-117</v>
      </c>
      <c r="G165" s="21">
        <v>2</v>
      </c>
      <c r="H165" s="21">
        <v>297</v>
      </c>
      <c r="I165" s="21">
        <v>1656</v>
      </c>
      <c r="J165" s="21">
        <v>131</v>
      </c>
      <c r="K165" s="26">
        <f>8*(G165+(B$3-1)*H165)/(I165-(10-B$3)*J165)</f>
        <v>8.21149425287356</v>
      </c>
      <c r="L165" s="26">
        <f>IF(E165=1,(FLOOR((CEILING($B$2/H165,1)/($B$3-1)),1)*(I165-(10-$B$3)*J165))+(IF(MOD(CEILING($B$2/H165,1),$B$3-1)&gt;0,I165-(10-MOD(CEILING($B$2/H165,1),$B$3-1)-1)*J165,0)),(I165-(10-$B$3)*J165)*(CEILING($B$2/(H165*($B$3-1)+G165),1)))</f>
        <v>870</v>
      </c>
      <c r="M165" s="20">
        <f>(G165+(B$3-1)*H165)</f>
        <v>893</v>
      </c>
    </row>
    <row r="166" spans="1:13">
      <c r="A166" s="21">
        <v>160</v>
      </c>
      <c r="B166" s="21"/>
      <c r="C166" s="21"/>
      <c r="D166" s="21"/>
      <c r="E166" s="21">
        <v>1</v>
      </c>
      <c r="F166" s="21"/>
      <c r="G166" s="21">
        <v>0</v>
      </c>
      <c r="H166" s="21">
        <v>297</v>
      </c>
      <c r="I166" s="21">
        <v>1476</v>
      </c>
      <c r="J166" s="21">
        <v>131</v>
      </c>
      <c r="K166" s="26">
        <f>8*(G166+(B$3-1)*H166)/(I166-(10-B$3)*J166)</f>
        <v>10.3304347826087</v>
      </c>
      <c r="L166" s="26">
        <f>IF(E166=1,(FLOOR((CEILING($B$2/H166,1)/($B$3-1)),1)*(I166-(10-$B$3)*J166))+(IF(MOD(CEILING($B$2/H166,1),$B$3-1)&gt;0,I166-(10-MOD(CEILING($B$2/H166,1),$B$3-1)-1)*J166,0)),(I166-(10-$B$3)*J166)*(CEILING($B$2/(H166*($B$3-1)+G166),1)))</f>
        <v>428</v>
      </c>
      <c r="M166" s="20">
        <f>(G166+(B$3-1)*H166)</f>
        <v>891</v>
      </c>
    </row>
    <row r="167" spans="1:13">
      <c r="A167" s="21">
        <v>161</v>
      </c>
      <c r="B167" s="21">
        <v>3</v>
      </c>
      <c r="C167" s="21">
        <v>0</v>
      </c>
      <c r="D167" s="21">
        <v>1</v>
      </c>
      <c r="E167" s="21">
        <v>0</v>
      </c>
      <c r="F167" s="20">
        <v>-130</v>
      </c>
      <c r="G167" s="21">
        <v>2</v>
      </c>
      <c r="H167" s="20">
        <v>7</v>
      </c>
      <c r="I167" s="21">
        <v>414</v>
      </c>
      <c r="J167" s="21">
        <v>32</v>
      </c>
      <c r="K167" s="26">
        <f>8*(G167+(B$3-1)*H167)/(I167-(10-B$3)*J167)</f>
        <v>0.828828828828829</v>
      </c>
      <c r="L167" s="26">
        <f>IF(E167=1,(FLOOR((CEILING($B$2/H167,1)/($B$3-1)),1)*(I167-(10-$B$3)*J167))+(IF(MOD(CEILING($B$2/H167,1),$B$3-1)&gt;0,I167-(10-MOD(CEILING($B$2/H167,1),$B$3-1)-1)*J167,0)),(I167-(10-$B$3)*J167)*(CEILING($B$2/(H167*($B$3-1)+G167),1)))</f>
        <v>222</v>
      </c>
      <c r="M167" s="20">
        <f>(G167+(B$3-1)*H167)</f>
        <v>23</v>
      </c>
    </row>
    <row r="168" spans="1:13">
      <c r="A168" s="21">
        <v>162</v>
      </c>
      <c r="B168" s="21"/>
      <c r="C168" s="21"/>
      <c r="D168" s="21"/>
      <c r="E168" s="21">
        <v>1</v>
      </c>
      <c r="F168" s="21"/>
      <c r="G168" s="21">
        <v>0</v>
      </c>
      <c r="H168" s="21">
        <v>7</v>
      </c>
      <c r="I168" s="21">
        <v>369</v>
      </c>
      <c r="J168" s="21">
        <v>32</v>
      </c>
      <c r="K168" s="26">
        <f>8*(G168+(B$3-1)*H168)/(I168-(10-B$3)*J168)</f>
        <v>0.949152542372881</v>
      </c>
      <c r="L168" s="26">
        <f>IF(E168=1,(FLOOR((CEILING($B$2/H168,1)/($B$3-1)),1)*(I168-(10-$B$3)*J168))+(IF(MOD(CEILING($B$2/H168,1),$B$3-1)&gt;0,I168-(10-MOD(CEILING($B$2/H168,1),$B$3-1)-1)*J168,0)),(I168-(10-$B$3)*J168)*(CEILING($B$2/(H168*($B$3-1)+G168),1)))</f>
        <v>145</v>
      </c>
      <c r="M168" s="20">
        <f>(G168+(B$3-1)*H168)</f>
        <v>21</v>
      </c>
    </row>
    <row r="169" spans="1:13">
      <c r="A169" s="21">
        <v>163</v>
      </c>
      <c r="B169" s="21"/>
      <c r="C169" s="21"/>
      <c r="D169" s="21">
        <v>2</v>
      </c>
      <c r="E169" s="21">
        <v>0</v>
      </c>
      <c r="F169" s="20">
        <v>-132</v>
      </c>
      <c r="G169" s="21">
        <v>2</v>
      </c>
      <c r="H169" s="21">
        <v>7</v>
      </c>
      <c r="I169" s="21">
        <v>828</v>
      </c>
      <c r="J169" s="21">
        <v>65</v>
      </c>
      <c r="K169" s="26">
        <f>8*(G169+(B$3-1)*H169)/(I169-(10-B$3)*J169)</f>
        <v>0.420091324200913</v>
      </c>
      <c r="L169" s="26">
        <f>IF(E169=1,(FLOOR((CEILING($B$2/H169,1)/($B$3-1)),1)*(I169-(10-$B$3)*J169))+(IF(MOD(CEILING($B$2/H169,1),$B$3-1)&gt;0,I169-(10-MOD(CEILING($B$2/H169,1),$B$3-1)-1)*J169,0)),(I169-(10-$B$3)*J169)*(CEILING($B$2/(H169*($B$3-1)+G169),1)))</f>
        <v>438</v>
      </c>
      <c r="M169" s="20">
        <f>(G169+(B$3-1)*H169)</f>
        <v>23</v>
      </c>
    </row>
    <row r="170" spans="1:13">
      <c r="A170" s="21">
        <v>164</v>
      </c>
      <c r="B170" s="21"/>
      <c r="C170" s="21"/>
      <c r="D170" s="21"/>
      <c r="E170" s="21">
        <v>1</v>
      </c>
      <c r="F170" s="21"/>
      <c r="G170" s="21">
        <v>0</v>
      </c>
      <c r="H170" s="21">
        <v>7</v>
      </c>
      <c r="I170" s="21">
        <v>737</v>
      </c>
      <c r="J170" s="21">
        <v>65</v>
      </c>
      <c r="K170" s="26">
        <f>8*(G170+(B$3-1)*H170)/(I170-(10-B$3)*J170)</f>
        <v>0.484149855907781</v>
      </c>
      <c r="L170" s="26">
        <f>IF(E170=1,(FLOOR((CEILING($B$2/H170,1)/($B$3-1)),1)*(I170-(10-$B$3)*J170))+(IF(MOD(CEILING($B$2/H170,1),$B$3-1)&gt;0,I170-(10-MOD(CEILING($B$2/H170,1),$B$3-1)-1)*J170,0)),(I170-(10-$B$3)*J170)*(CEILING($B$2/(H170*($B$3-1)+G170),1)))</f>
        <v>282</v>
      </c>
      <c r="M170" s="20">
        <f>(G170+(B$3-1)*H170)</f>
        <v>21</v>
      </c>
    </row>
    <row r="171" spans="1:13">
      <c r="A171" s="21">
        <v>165</v>
      </c>
      <c r="B171" s="21"/>
      <c r="C171" s="21"/>
      <c r="D171" s="21">
        <v>3</v>
      </c>
      <c r="E171" s="21">
        <v>0</v>
      </c>
      <c r="F171" s="20">
        <v>-135</v>
      </c>
      <c r="G171" s="21">
        <v>2</v>
      </c>
      <c r="H171" s="21">
        <v>7</v>
      </c>
      <c r="I171" s="21">
        <v>1655</v>
      </c>
      <c r="J171" s="21">
        <v>131</v>
      </c>
      <c r="K171" s="26">
        <f>8*(G171+(B$3-1)*H171)/(I171-(10-B$3)*J171)</f>
        <v>0.211737629459148</v>
      </c>
      <c r="L171" s="26">
        <f>IF(E171=1,(FLOOR((CEILING($B$2/H171,1)/($B$3-1)),1)*(I171-(10-$B$3)*J171))+(IF(MOD(CEILING($B$2/H171,1),$B$3-1)&gt;0,I171-(10-MOD(CEILING($B$2/H171,1),$B$3-1)-1)*J171,0)),(I171-(10-$B$3)*J171)*(CEILING($B$2/(H171*($B$3-1)+G171),1)))</f>
        <v>869</v>
      </c>
      <c r="M171" s="20">
        <f>(G171+(B$3-1)*H171)</f>
        <v>23</v>
      </c>
    </row>
    <row r="172" spans="1:13">
      <c r="A172" s="21">
        <v>166</v>
      </c>
      <c r="B172" s="21"/>
      <c r="C172" s="21"/>
      <c r="D172" s="21"/>
      <c r="E172" s="21">
        <v>1</v>
      </c>
      <c r="F172" s="21"/>
      <c r="G172" s="21">
        <v>0</v>
      </c>
      <c r="H172" s="21">
        <v>7</v>
      </c>
      <c r="I172" s="21">
        <v>1475</v>
      </c>
      <c r="J172" s="21">
        <v>131</v>
      </c>
      <c r="K172" s="26">
        <f>8*(G172+(B$3-1)*H172)/(I172-(10-B$3)*J172)</f>
        <v>0.243831640058055</v>
      </c>
      <c r="L172" s="26">
        <f>IF(E172=1,(FLOOR((CEILING($B$2/H172,1)/($B$3-1)),1)*(I172-(10-$B$3)*J172))+(IF(MOD(CEILING($B$2/H172,1),$B$3-1)&gt;0,I172-(10-MOD(CEILING($B$2/H172,1),$B$3-1)-1)*J172,0)),(I172-(10-$B$3)*J172)*(CEILING($B$2/(H172*($B$3-1)+G172),1)))</f>
        <v>558</v>
      </c>
      <c r="M172" s="20">
        <f>(G172+(B$3-1)*H172)</f>
        <v>21</v>
      </c>
    </row>
    <row r="173" spans="1:13">
      <c r="A173" s="21">
        <v>167</v>
      </c>
      <c r="B173" s="21"/>
      <c r="C173" s="21"/>
      <c r="D173" s="21">
        <v>4</v>
      </c>
      <c r="E173" s="21">
        <v>0</v>
      </c>
      <c r="F173" s="20">
        <v>-138</v>
      </c>
      <c r="G173" s="21">
        <v>2</v>
      </c>
      <c r="H173" s="21">
        <v>7</v>
      </c>
      <c r="I173" s="21">
        <v>3311</v>
      </c>
      <c r="J173" s="21">
        <v>262</v>
      </c>
      <c r="K173" s="26">
        <f>8*(G173+(B$3-1)*H173)/(I173-(10-B$3)*J173)</f>
        <v>0.10580793559517</v>
      </c>
      <c r="L173" s="26">
        <f>IF(E173=1,(FLOOR((CEILING($B$2/H173,1)/($B$3-1)),1)*(I173-(10-$B$3)*J173))+(IF(MOD(CEILING($B$2/H173,1),$B$3-1)&gt;0,I173-(10-MOD(CEILING($B$2/H173,1),$B$3-1)-1)*J173,0)),(I173-(10-$B$3)*J173)*(CEILING($B$2/(H173*($B$3-1)+G173),1)))</f>
        <v>1739</v>
      </c>
      <c r="M173" s="20">
        <f>(G173+(B$3-1)*H173)</f>
        <v>23</v>
      </c>
    </row>
    <row r="174" spans="1:13">
      <c r="A174" s="21">
        <v>168</v>
      </c>
      <c r="B174" s="21"/>
      <c r="C174" s="21"/>
      <c r="D174" s="21"/>
      <c r="E174" s="21">
        <v>1</v>
      </c>
      <c r="F174" s="21"/>
      <c r="G174" s="21">
        <v>0</v>
      </c>
      <c r="H174" s="21">
        <v>7</v>
      </c>
      <c r="I174" s="21">
        <v>2951</v>
      </c>
      <c r="J174" s="21">
        <v>262</v>
      </c>
      <c r="K174" s="26">
        <f>8*(G174+(B$3-1)*H174)/(I174-(10-B$3)*J174)</f>
        <v>0.121827411167513</v>
      </c>
      <c r="L174" s="26">
        <f>IF(E174=1,(FLOOR((CEILING($B$2/H174,1)/($B$3-1)),1)*(I174-(10-$B$3)*J174))+(IF(MOD(CEILING($B$2/H174,1),$B$3-1)&gt;0,I174-(10-MOD(CEILING($B$2/H174,1),$B$3-1)-1)*J174,0)),(I174-(10-$B$3)*J174)*(CEILING($B$2/(H174*($B$3-1)+G174),1)))</f>
        <v>1117</v>
      </c>
      <c r="M174" s="20">
        <f>(G174+(B$3-1)*H174)</f>
        <v>21</v>
      </c>
    </row>
    <row r="175" spans="1:13">
      <c r="A175" s="21">
        <v>169</v>
      </c>
      <c r="B175" s="21"/>
      <c r="C175" s="21">
        <v>1</v>
      </c>
      <c r="D175" s="21">
        <v>1</v>
      </c>
      <c r="E175" s="21">
        <v>0</v>
      </c>
      <c r="F175" s="20">
        <v>-127</v>
      </c>
      <c r="G175" s="20">
        <v>2</v>
      </c>
      <c r="H175" s="21">
        <v>15</v>
      </c>
      <c r="I175" s="21">
        <v>414</v>
      </c>
      <c r="J175" s="21">
        <v>32</v>
      </c>
      <c r="K175" s="26">
        <f>8*(G175+(B$3-1)*H175)/(I175-(10-B$3)*J175)</f>
        <v>1.69369369369369</v>
      </c>
      <c r="L175" s="26">
        <f>IF(E175=1,(FLOOR((CEILING($B$2/H175,1)/($B$3-1)),1)*(I175-(10-$B$3)*J175))+(IF(MOD(CEILING($B$2/H175,1),$B$3-1)&gt;0,I175-(10-MOD(CEILING($B$2/H175,1),$B$3-1)-1)*J175,0)),(I175-(10-$B$3)*J175)*(CEILING($B$2/(H175*($B$3-1)+G175),1)))</f>
        <v>222</v>
      </c>
      <c r="M175" s="20">
        <f>(G175+(B$3-1)*H175)</f>
        <v>47</v>
      </c>
    </row>
    <row r="176" spans="1:13">
      <c r="A176" s="21">
        <v>170</v>
      </c>
      <c r="B176" s="21"/>
      <c r="C176" s="21"/>
      <c r="D176" s="21"/>
      <c r="E176" s="21">
        <v>1</v>
      </c>
      <c r="F176" s="21"/>
      <c r="G176" s="21">
        <v>0</v>
      </c>
      <c r="H176" s="21">
        <v>15</v>
      </c>
      <c r="I176" s="21">
        <v>369</v>
      </c>
      <c r="J176" s="21">
        <v>32</v>
      </c>
      <c r="K176" s="26">
        <f>8*(G176+(B$3-1)*H176)/(I176-(10-B$3)*J176)</f>
        <v>2.03389830508475</v>
      </c>
      <c r="L176" s="26">
        <f>IF(E176=1,(FLOOR((CEILING($B$2/H176,1)/($B$3-1)),1)*(I176-(10-$B$3)*J176))+(IF(MOD(CEILING($B$2/H176,1),$B$3-1)&gt;0,I176-(10-MOD(CEILING($B$2/H176,1),$B$3-1)-1)*J176,0)),(I176-(10-$B$3)*J176)*(CEILING($B$2/(H176*($B$3-1)+G176),1)))</f>
        <v>113</v>
      </c>
      <c r="M176" s="20">
        <f>(G176+(B$3-1)*H176)</f>
        <v>45</v>
      </c>
    </row>
    <row r="177" spans="1:13">
      <c r="A177" s="21">
        <v>171</v>
      </c>
      <c r="B177" s="21"/>
      <c r="C177" s="21"/>
      <c r="D177" s="21">
        <v>2</v>
      </c>
      <c r="E177" s="21">
        <v>0</v>
      </c>
      <c r="F177" s="20">
        <v>-130</v>
      </c>
      <c r="G177" s="21">
        <v>2</v>
      </c>
      <c r="H177" s="21">
        <v>15</v>
      </c>
      <c r="I177" s="21">
        <v>828</v>
      </c>
      <c r="J177" s="21">
        <v>65</v>
      </c>
      <c r="K177" s="26">
        <f>8*(G177+(B$3-1)*H177)/(I177-(10-B$3)*J177)</f>
        <v>0.858447488584475</v>
      </c>
      <c r="L177" s="26">
        <f>IF(E177=1,(FLOOR((CEILING($B$2/H177,1)/($B$3-1)),1)*(I177-(10-$B$3)*J177))+(IF(MOD(CEILING($B$2/H177,1),$B$3-1)&gt;0,I177-(10-MOD(CEILING($B$2/H177,1),$B$3-1)-1)*J177,0)),(I177-(10-$B$3)*J177)*(CEILING($B$2/(H177*($B$3-1)+G177),1)))</f>
        <v>438</v>
      </c>
      <c r="M177" s="20">
        <f>(G177+(B$3-1)*H177)</f>
        <v>47</v>
      </c>
    </row>
    <row r="178" spans="1:13">
      <c r="A178" s="21">
        <v>172</v>
      </c>
      <c r="B178" s="21"/>
      <c r="C178" s="21"/>
      <c r="D178" s="21"/>
      <c r="E178" s="21">
        <v>1</v>
      </c>
      <c r="F178" s="21"/>
      <c r="G178" s="21">
        <v>0</v>
      </c>
      <c r="H178" s="21">
        <v>15</v>
      </c>
      <c r="I178" s="21">
        <v>737</v>
      </c>
      <c r="J178" s="21">
        <v>65</v>
      </c>
      <c r="K178" s="26">
        <f>8*(G178+(B$3-1)*H178)/(I178-(10-B$3)*J178)</f>
        <v>1.03746397694524</v>
      </c>
      <c r="L178" s="26">
        <f>IF(E178=1,(FLOOR((CEILING($B$2/H178,1)/($B$3-1)),1)*(I178-(10-$B$3)*J178))+(IF(MOD(CEILING($B$2/H178,1),$B$3-1)&gt;0,I178-(10-MOD(CEILING($B$2/H178,1),$B$3-1)-1)*J178,0)),(I178-(10-$B$3)*J178)*(CEILING($B$2/(H178*($B$3-1)+G178),1)))</f>
        <v>217</v>
      </c>
      <c r="M178" s="20">
        <f>(G178+(B$3-1)*H178)</f>
        <v>45</v>
      </c>
    </row>
    <row r="179" spans="1:13">
      <c r="A179" s="21">
        <v>173</v>
      </c>
      <c r="B179" s="21"/>
      <c r="C179" s="21"/>
      <c r="D179" s="21">
        <v>3</v>
      </c>
      <c r="E179" s="21">
        <v>0</v>
      </c>
      <c r="F179" s="20">
        <v>-132</v>
      </c>
      <c r="G179" s="21">
        <v>2</v>
      </c>
      <c r="H179" s="21">
        <v>15</v>
      </c>
      <c r="I179" s="21">
        <v>1655</v>
      </c>
      <c r="J179" s="21">
        <v>131</v>
      </c>
      <c r="K179" s="26">
        <f>8*(G179+(B$3-1)*H179)/(I179-(10-B$3)*J179)</f>
        <v>0.432681242807825</v>
      </c>
      <c r="L179" s="26">
        <f>IF(E179=1,(FLOOR((CEILING($B$2/H179,1)/($B$3-1)),1)*(I179-(10-$B$3)*J179))+(IF(MOD(CEILING($B$2/H179,1),$B$3-1)&gt;0,I179-(10-MOD(CEILING($B$2/H179,1),$B$3-1)-1)*J179,0)),(I179-(10-$B$3)*J179)*(CEILING($B$2/(H179*($B$3-1)+G179),1)))</f>
        <v>869</v>
      </c>
      <c r="M179" s="20">
        <f>(G179+(B$3-1)*H179)</f>
        <v>47</v>
      </c>
    </row>
    <row r="180" spans="1:13">
      <c r="A180" s="21">
        <v>174</v>
      </c>
      <c r="B180" s="21"/>
      <c r="C180" s="21"/>
      <c r="D180" s="21"/>
      <c r="E180" s="21">
        <v>1</v>
      </c>
      <c r="F180" s="21"/>
      <c r="G180" s="21">
        <v>0</v>
      </c>
      <c r="H180" s="21">
        <v>15</v>
      </c>
      <c r="I180" s="21">
        <v>1475</v>
      </c>
      <c r="J180" s="21">
        <v>131</v>
      </c>
      <c r="K180" s="26">
        <f>8*(G180+(B$3-1)*H180)/(I180-(10-B$3)*J180)</f>
        <v>0.522496371552975</v>
      </c>
      <c r="L180" s="26">
        <f>IF(E180=1,(FLOOR((CEILING($B$2/H180,1)/($B$3-1)),1)*(I180-(10-$B$3)*J180))+(IF(MOD(CEILING($B$2/H180,1),$B$3-1)&gt;0,I180-(10-MOD(CEILING($B$2/H180,1),$B$3-1)-1)*J180,0)),(I180-(10-$B$3)*J180)*(CEILING($B$2/(H180*($B$3-1)+G180),1)))</f>
        <v>427</v>
      </c>
      <c r="M180" s="20">
        <f>(G180+(B$3-1)*H180)</f>
        <v>45</v>
      </c>
    </row>
    <row r="181" spans="1:13">
      <c r="A181" s="21">
        <v>175</v>
      </c>
      <c r="B181" s="21"/>
      <c r="C181" s="21"/>
      <c r="D181" s="21">
        <v>4</v>
      </c>
      <c r="E181" s="21">
        <v>0</v>
      </c>
      <c r="F181" s="20">
        <v>-135</v>
      </c>
      <c r="G181" s="21">
        <v>2</v>
      </c>
      <c r="H181" s="21">
        <v>15</v>
      </c>
      <c r="I181" s="21">
        <v>3311</v>
      </c>
      <c r="J181" s="21">
        <v>262</v>
      </c>
      <c r="K181" s="26">
        <f>8*(G181+(B$3-1)*H181)/(I181-(10-B$3)*J181)</f>
        <v>0.216216216216216</v>
      </c>
      <c r="L181" s="26">
        <f>IF(E181=1,(FLOOR((CEILING($B$2/H181,1)/($B$3-1)),1)*(I181-(10-$B$3)*J181))+(IF(MOD(CEILING($B$2/H181,1),$B$3-1)&gt;0,I181-(10-MOD(CEILING($B$2/H181,1),$B$3-1)-1)*J181,0)),(I181-(10-$B$3)*J181)*(CEILING($B$2/(H181*($B$3-1)+G181),1)))</f>
        <v>1739</v>
      </c>
      <c r="M181" s="20">
        <f>(G181+(B$3-1)*H181)</f>
        <v>47</v>
      </c>
    </row>
    <row r="182" spans="1:13">
      <c r="A182" s="21">
        <v>176</v>
      </c>
      <c r="B182" s="21"/>
      <c r="C182" s="21"/>
      <c r="D182" s="21"/>
      <c r="E182" s="21">
        <v>1</v>
      </c>
      <c r="F182" s="21"/>
      <c r="G182" s="21">
        <v>0</v>
      </c>
      <c r="H182" s="21">
        <v>15</v>
      </c>
      <c r="I182" s="21">
        <v>2951</v>
      </c>
      <c r="J182" s="21">
        <v>262</v>
      </c>
      <c r="K182" s="26">
        <f>8*(G182+(B$3-1)*H182)/(I182-(10-B$3)*J182)</f>
        <v>0.261058738216099</v>
      </c>
      <c r="L182" s="26">
        <f>IF(E182=1,(FLOOR((CEILING($B$2/H182,1)/($B$3-1)),1)*(I182-(10-$B$3)*J182))+(IF(MOD(CEILING($B$2/H182,1),$B$3-1)&gt;0,I182-(10-MOD(CEILING($B$2/H182,1),$B$3-1)-1)*J182,0)),(I182-(10-$B$3)*J182)*(CEILING($B$2/(H182*($B$3-1)+G182),1)))</f>
        <v>855</v>
      </c>
      <c r="M182" s="20">
        <f>(G182+(B$3-1)*H182)</f>
        <v>45</v>
      </c>
    </row>
    <row r="183" spans="1:13">
      <c r="A183" s="21">
        <v>177</v>
      </c>
      <c r="B183" s="21"/>
      <c r="C183" s="21">
        <v>2</v>
      </c>
      <c r="D183" s="21">
        <v>1</v>
      </c>
      <c r="E183" s="21">
        <v>0</v>
      </c>
      <c r="F183" s="20">
        <v>-123</v>
      </c>
      <c r="G183" s="21">
        <v>2</v>
      </c>
      <c r="H183" s="21">
        <v>31</v>
      </c>
      <c r="I183" s="21">
        <v>414</v>
      </c>
      <c r="J183" s="21">
        <v>32</v>
      </c>
      <c r="K183" s="26">
        <f>8*(G183+(B$3-1)*H183)/(I183-(10-B$3)*J183)</f>
        <v>3.42342342342342</v>
      </c>
      <c r="L183" s="26">
        <f>IF(E183=1,(FLOOR((CEILING($B$2/H183,1)/($B$3-1)),1)*(I183-(10-$B$3)*J183))+(IF(MOD(CEILING($B$2/H183,1),$B$3-1)&gt;0,I183-(10-MOD(CEILING($B$2/H183,1),$B$3-1)-1)*J183,0)),(I183-(10-$B$3)*J183)*(CEILING($B$2/(H183*($B$3-1)+G183),1)))</f>
        <v>222</v>
      </c>
      <c r="M183" s="20">
        <f>(G183+(B$3-1)*H183)</f>
        <v>95</v>
      </c>
    </row>
    <row r="184" spans="1:13">
      <c r="A184" s="21">
        <v>178</v>
      </c>
      <c r="B184" s="21"/>
      <c r="C184" s="21"/>
      <c r="D184" s="21"/>
      <c r="E184" s="21">
        <v>1</v>
      </c>
      <c r="F184" s="21"/>
      <c r="G184" s="21">
        <v>0</v>
      </c>
      <c r="H184" s="21">
        <v>31</v>
      </c>
      <c r="I184" s="21">
        <v>369</v>
      </c>
      <c r="J184" s="21">
        <v>32</v>
      </c>
      <c r="K184" s="26">
        <f>8*(G184+(B$3-1)*H184)/(I184-(10-B$3)*J184)</f>
        <v>4.20338983050847</v>
      </c>
      <c r="L184" s="26">
        <f>IF(E184=1,(FLOOR((CEILING($B$2/H184,1)/($B$3-1)),1)*(I184-(10-$B$3)*J184))+(IF(MOD(CEILING($B$2/H184,1),$B$3-1)&gt;0,I184-(10-MOD(CEILING($B$2/H184,1),$B$3-1)-1)*J184,0)),(I184-(10-$B$3)*J184)*(CEILING($B$2/(H184*($B$3-1)+G184),1)))</f>
        <v>113</v>
      </c>
      <c r="M184" s="20">
        <f>(G184+(B$3-1)*H184)</f>
        <v>93</v>
      </c>
    </row>
    <row r="185" spans="1:13">
      <c r="A185" s="21">
        <v>179</v>
      </c>
      <c r="B185" s="21"/>
      <c r="C185" s="21"/>
      <c r="D185" s="21">
        <v>2</v>
      </c>
      <c r="E185" s="21">
        <v>0</v>
      </c>
      <c r="F185" s="20">
        <v>-127</v>
      </c>
      <c r="G185" s="21">
        <v>2</v>
      </c>
      <c r="H185" s="21">
        <v>31</v>
      </c>
      <c r="I185" s="21">
        <v>828</v>
      </c>
      <c r="J185" s="21">
        <v>65</v>
      </c>
      <c r="K185" s="26">
        <f>8*(G185+(B$3-1)*H185)/(I185-(10-B$3)*J185)</f>
        <v>1.7351598173516</v>
      </c>
      <c r="L185" s="26">
        <f>IF(E185=1,(FLOOR((CEILING($B$2/H185,1)/($B$3-1)),1)*(I185-(10-$B$3)*J185))+(IF(MOD(CEILING($B$2/H185,1),$B$3-1)&gt;0,I185-(10-MOD(CEILING($B$2/H185,1),$B$3-1)-1)*J185,0)),(I185-(10-$B$3)*J185)*(CEILING($B$2/(H185*($B$3-1)+G185),1)))</f>
        <v>438</v>
      </c>
      <c r="M185" s="20">
        <f>(G185+(B$3-1)*H185)</f>
        <v>95</v>
      </c>
    </row>
    <row r="186" spans="1:13">
      <c r="A186" s="21">
        <v>180</v>
      </c>
      <c r="B186" s="21"/>
      <c r="C186" s="21"/>
      <c r="D186" s="21"/>
      <c r="E186" s="21">
        <v>1</v>
      </c>
      <c r="F186" s="21"/>
      <c r="G186" s="21">
        <v>0</v>
      </c>
      <c r="H186" s="21">
        <v>31</v>
      </c>
      <c r="I186" s="21">
        <v>737</v>
      </c>
      <c r="J186" s="21">
        <v>65</v>
      </c>
      <c r="K186" s="26">
        <f>8*(G186+(B$3-1)*H186)/(I186-(10-B$3)*J186)</f>
        <v>2.14409221902017</v>
      </c>
      <c r="L186" s="26">
        <f>IF(E186=1,(FLOOR((CEILING($B$2/H186,1)/($B$3-1)),1)*(I186-(10-$B$3)*J186))+(IF(MOD(CEILING($B$2/H186,1),$B$3-1)&gt;0,I186-(10-MOD(CEILING($B$2/H186,1),$B$3-1)-1)*J186,0)),(I186-(10-$B$3)*J186)*(CEILING($B$2/(H186*($B$3-1)+G186),1)))</f>
        <v>217</v>
      </c>
      <c r="M186" s="20">
        <f>(G186+(B$3-1)*H186)</f>
        <v>93</v>
      </c>
    </row>
    <row r="187" spans="1:13">
      <c r="A187" s="21">
        <v>181</v>
      </c>
      <c r="B187" s="21"/>
      <c r="C187" s="21"/>
      <c r="D187" s="21">
        <v>3</v>
      </c>
      <c r="E187" s="21">
        <v>0</v>
      </c>
      <c r="F187" s="20">
        <v>-129</v>
      </c>
      <c r="G187" s="21">
        <v>2</v>
      </c>
      <c r="H187" s="21">
        <v>31</v>
      </c>
      <c r="I187" s="21">
        <v>1655</v>
      </c>
      <c r="J187" s="21">
        <v>131</v>
      </c>
      <c r="K187" s="26">
        <f>8*(G187+(B$3-1)*H187)/(I187-(10-B$3)*J187)</f>
        <v>0.874568469505178</v>
      </c>
      <c r="L187" s="26">
        <f>IF(E187=1,(FLOOR((CEILING($B$2/H187,1)/($B$3-1)),1)*(I187-(10-$B$3)*J187))+(IF(MOD(CEILING($B$2/H187,1),$B$3-1)&gt;0,I187-(10-MOD(CEILING($B$2/H187,1),$B$3-1)-1)*J187,0)),(I187-(10-$B$3)*J187)*(CEILING($B$2/(H187*($B$3-1)+G187),1)))</f>
        <v>869</v>
      </c>
      <c r="M187" s="20">
        <f>(G187+(B$3-1)*H187)</f>
        <v>95</v>
      </c>
    </row>
    <row r="188" spans="1:13">
      <c r="A188" s="21">
        <v>182</v>
      </c>
      <c r="B188" s="21"/>
      <c r="C188" s="21"/>
      <c r="D188" s="21"/>
      <c r="E188" s="21">
        <v>1</v>
      </c>
      <c r="F188" s="21"/>
      <c r="G188" s="21">
        <v>0</v>
      </c>
      <c r="H188" s="21">
        <v>31</v>
      </c>
      <c r="I188" s="21">
        <v>1475</v>
      </c>
      <c r="J188" s="21">
        <v>131</v>
      </c>
      <c r="K188" s="26">
        <f>8*(G188+(B$3-1)*H188)/(I188-(10-B$3)*J188)</f>
        <v>1.07982583454282</v>
      </c>
      <c r="L188" s="26">
        <f>IF(E188=1,(FLOOR((CEILING($B$2/H188,1)/($B$3-1)),1)*(I188-(10-$B$3)*J188))+(IF(MOD(CEILING($B$2/H188,1),$B$3-1)&gt;0,I188-(10-MOD(CEILING($B$2/H188,1),$B$3-1)-1)*J188,0)),(I188-(10-$B$3)*J188)*(CEILING($B$2/(H188*($B$3-1)+G188),1)))</f>
        <v>427</v>
      </c>
      <c r="M188" s="20">
        <f>(G188+(B$3-1)*H188)</f>
        <v>93</v>
      </c>
    </row>
    <row r="189" spans="1:13">
      <c r="A189" s="21">
        <v>183</v>
      </c>
      <c r="B189" s="21"/>
      <c r="C189" s="21"/>
      <c r="D189" s="21">
        <v>4</v>
      </c>
      <c r="E189" s="21">
        <v>0</v>
      </c>
      <c r="F189" s="20">
        <v>-132</v>
      </c>
      <c r="G189" s="21">
        <v>2</v>
      </c>
      <c r="H189" s="21">
        <v>31</v>
      </c>
      <c r="I189" s="21">
        <v>3311</v>
      </c>
      <c r="J189" s="21">
        <v>262</v>
      </c>
      <c r="K189" s="26">
        <f>8*(G189+(B$3-1)*H189)/(I189-(10-B$3)*J189)</f>
        <v>0.437032777458309</v>
      </c>
      <c r="L189" s="26">
        <f>IF(E189=1,(FLOOR((CEILING($B$2/H189,1)/($B$3-1)),1)*(I189-(10-$B$3)*J189))+(IF(MOD(CEILING($B$2/H189,1),$B$3-1)&gt;0,I189-(10-MOD(CEILING($B$2/H189,1),$B$3-1)-1)*J189,0)),(I189-(10-$B$3)*J189)*(CEILING($B$2/(H189*($B$3-1)+G189),1)))</f>
        <v>1739</v>
      </c>
      <c r="M189" s="20">
        <f>(G189+(B$3-1)*H189)</f>
        <v>95</v>
      </c>
    </row>
    <row r="190" spans="1:13">
      <c r="A190" s="21">
        <v>184</v>
      </c>
      <c r="B190" s="21"/>
      <c r="C190" s="21"/>
      <c r="D190" s="21"/>
      <c r="E190" s="21">
        <v>1</v>
      </c>
      <c r="F190" s="21"/>
      <c r="G190" s="21">
        <v>0</v>
      </c>
      <c r="H190" s="21">
        <v>31</v>
      </c>
      <c r="I190" s="21">
        <v>2951</v>
      </c>
      <c r="J190" s="21">
        <v>262</v>
      </c>
      <c r="K190" s="26">
        <f>8*(G190+(B$3-1)*H190)/(I190-(10-B$3)*J190)</f>
        <v>0.53952139231327</v>
      </c>
      <c r="L190" s="26">
        <f>IF(E190=1,(FLOOR((CEILING($B$2/H190,1)/($B$3-1)),1)*(I190-(10-$B$3)*J190))+(IF(MOD(CEILING($B$2/H190,1),$B$3-1)&gt;0,I190-(10-MOD(CEILING($B$2/H190,1),$B$3-1)-1)*J190,0)),(I190-(10-$B$3)*J190)*(CEILING($B$2/(H190*($B$3-1)+G190),1)))</f>
        <v>855</v>
      </c>
      <c r="M190" s="20">
        <f>(G190+(B$3-1)*H190)</f>
        <v>93</v>
      </c>
    </row>
    <row r="191" spans="1:13">
      <c r="A191" s="21">
        <v>185</v>
      </c>
      <c r="B191" s="21"/>
      <c r="C191" s="21">
        <v>3</v>
      </c>
      <c r="D191" s="21">
        <v>1</v>
      </c>
      <c r="E191" s="21">
        <v>0</v>
      </c>
      <c r="F191" s="20">
        <v>-120</v>
      </c>
      <c r="G191" s="21">
        <v>2</v>
      </c>
      <c r="H191" s="21">
        <v>63</v>
      </c>
      <c r="I191" s="21">
        <v>414</v>
      </c>
      <c r="J191" s="21">
        <v>32</v>
      </c>
      <c r="K191" s="26">
        <f>8*(G191+(B$3-1)*H191)/(I191-(10-B$3)*J191)</f>
        <v>6.88288288288288</v>
      </c>
      <c r="L191" s="26">
        <f>IF(E191=1,(FLOOR((CEILING($B$2/H191,1)/($B$3-1)),1)*(I191-(10-$B$3)*J191))+(IF(MOD(CEILING($B$2/H191,1),$B$3-1)&gt;0,I191-(10-MOD(CEILING($B$2/H191,1),$B$3-1)-1)*J191,0)),(I191-(10-$B$3)*J191)*(CEILING($B$2/(H191*($B$3-1)+G191),1)))</f>
        <v>222</v>
      </c>
      <c r="M191" s="20">
        <f>(G191+(B$3-1)*H191)</f>
        <v>191</v>
      </c>
    </row>
    <row r="192" spans="1:13">
      <c r="A192" s="21">
        <v>186</v>
      </c>
      <c r="B192" s="21"/>
      <c r="C192" s="21"/>
      <c r="D192" s="21"/>
      <c r="E192" s="21">
        <v>1</v>
      </c>
      <c r="F192" s="21"/>
      <c r="G192" s="21">
        <v>0</v>
      </c>
      <c r="H192" s="21">
        <v>63</v>
      </c>
      <c r="I192" s="21">
        <v>369</v>
      </c>
      <c r="J192" s="21">
        <v>32</v>
      </c>
      <c r="K192" s="26">
        <f>8*(G192+(B$3-1)*H192)/(I192-(10-B$3)*J192)</f>
        <v>8.54237288135593</v>
      </c>
      <c r="L192" s="26">
        <f>IF(E192=1,(FLOOR((CEILING($B$2/H192,1)/($B$3-1)),1)*(I192-(10-$B$3)*J192))+(IF(MOD(CEILING($B$2/H192,1),$B$3-1)&gt;0,I192-(10-MOD(CEILING($B$2/H192,1),$B$3-1)-1)*J192,0)),(I192-(10-$B$3)*J192)*(CEILING($B$2/(H192*($B$3-1)+G192),1)))</f>
        <v>113</v>
      </c>
      <c r="M192" s="20">
        <f>(G192+(B$3-1)*H192)</f>
        <v>189</v>
      </c>
    </row>
    <row r="193" spans="1:13">
      <c r="A193" s="21">
        <v>187</v>
      </c>
      <c r="B193" s="21"/>
      <c r="C193" s="21"/>
      <c r="D193" s="21">
        <v>2</v>
      </c>
      <c r="E193" s="21">
        <v>0</v>
      </c>
      <c r="F193" s="20">
        <v>-123</v>
      </c>
      <c r="G193" s="21">
        <v>2</v>
      </c>
      <c r="H193" s="21">
        <v>63</v>
      </c>
      <c r="I193" s="21">
        <v>828</v>
      </c>
      <c r="J193" s="21">
        <v>65</v>
      </c>
      <c r="K193" s="26">
        <f>8*(G193+(B$3-1)*H193)/(I193-(10-B$3)*J193)</f>
        <v>3.48858447488584</v>
      </c>
      <c r="L193" s="26">
        <f>IF(E193=1,(FLOOR((CEILING($B$2/H193,1)/($B$3-1)),1)*(I193-(10-$B$3)*J193))+(IF(MOD(CEILING($B$2/H193,1),$B$3-1)&gt;0,I193-(10-MOD(CEILING($B$2/H193,1),$B$3-1)-1)*J193,0)),(I193-(10-$B$3)*J193)*(CEILING($B$2/(H193*($B$3-1)+G193),1)))</f>
        <v>438</v>
      </c>
      <c r="M193" s="20">
        <f>(G193+(B$3-1)*H193)</f>
        <v>191</v>
      </c>
    </row>
    <row r="194" spans="1:13">
      <c r="A194" s="21">
        <v>188</v>
      </c>
      <c r="B194" s="21"/>
      <c r="C194" s="21"/>
      <c r="D194" s="21"/>
      <c r="E194" s="21">
        <v>1</v>
      </c>
      <c r="F194" s="21"/>
      <c r="G194" s="21">
        <v>0</v>
      </c>
      <c r="H194" s="21">
        <v>63</v>
      </c>
      <c r="I194" s="21">
        <v>737</v>
      </c>
      <c r="J194" s="21">
        <v>65</v>
      </c>
      <c r="K194" s="26">
        <f>8*(G194+(B$3-1)*H194)/(I194-(10-B$3)*J194)</f>
        <v>4.35734870317003</v>
      </c>
      <c r="L194" s="26">
        <f>IF(E194=1,(FLOOR((CEILING($B$2/H194,1)/($B$3-1)),1)*(I194-(10-$B$3)*J194))+(IF(MOD(CEILING($B$2/H194,1),$B$3-1)&gt;0,I194-(10-MOD(CEILING($B$2/H194,1),$B$3-1)-1)*J194,0)),(I194-(10-$B$3)*J194)*(CEILING($B$2/(H194*($B$3-1)+G194),1)))</f>
        <v>217</v>
      </c>
      <c r="M194" s="20">
        <f>(G194+(B$3-1)*H194)</f>
        <v>189</v>
      </c>
    </row>
    <row r="195" spans="1:13">
      <c r="A195" s="21">
        <v>189</v>
      </c>
      <c r="B195" s="21"/>
      <c r="C195" s="21"/>
      <c r="D195" s="21">
        <v>3</v>
      </c>
      <c r="E195" s="21">
        <v>0</v>
      </c>
      <c r="F195" s="20">
        <v>-126</v>
      </c>
      <c r="G195" s="21">
        <v>2</v>
      </c>
      <c r="H195" s="21">
        <v>63</v>
      </c>
      <c r="I195" s="21">
        <v>1655</v>
      </c>
      <c r="J195" s="21">
        <v>131</v>
      </c>
      <c r="K195" s="26">
        <f>8*(G195+(B$3-1)*H195)/(I195-(10-B$3)*J195)</f>
        <v>1.75834292289989</v>
      </c>
      <c r="L195" s="26">
        <f>IF(E195=1,(FLOOR((CEILING($B$2/H195,1)/($B$3-1)),1)*(I195-(10-$B$3)*J195))+(IF(MOD(CEILING($B$2/H195,1),$B$3-1)&gt;0,I195-(10-MOD(CEILING($B$2/H195,1),$B$3-1)-1)*J195,0)),(I195-(10-$B$3)*J195)*(CEILING($B$2/(H195*($B$3-1)+G195),1)))</f>
        <v>869</v>
      </c>
      <c r="M195" s="20">
        <f>(G195+(B$3-1)*H195)</f>
        <v>191</v>
      </c>
    </row>
    <row r="196" spans="1:13">
      <c r="A196" s="21">
        <v>190</v>
      </c>
      <c r="B196" s="21"/>
      <c r="C196" s="21"/>
      <c r="D196" s="21"/>
      <c r="E196" s="21">
        <v>1</v>
      </c>
      <c r="F196" s="21"/>
      <c r="G196" s="21">
        <v>0</v>
      </c>
      <c r="H196" s="21">
        <v>63</v>
      </c>
      <c r="I196" s="21">
        <v>1475</v>
      </c>
      <c r="J196" s="21">
        <v>131</v>
      </c>
      <c r="K196" s="26">
        <f>8*(G196+(B$3-1)*H196)/(I196-(10-B$3)*J196)</f>
        <v>2.1944847605225</v>
      </c>
      <c r="L196" s="26">
        <f>IF(E196=1,(FLOOR((CEILING($B$2/H196,1)/($B$3-1)),1)*(I196-(10-$B$3)*J196))+(IF(MOD(CEILING($B$2/H196,1),$B$3-1)&gt;0,I196-(10-MOD(CEILING($B$2/H196,1),$B$3-1)-1)*J196,0)),(I196-(10-$B$3)*J196)*(CEILING($B$2/(H196*($B$3-1)+G196),1)))</f>
        <v>427</v>
      </c>
      <c r="M196" s="20">
        <f>(G196+(B$3-1)*H196)</f>
        <v>189</v>
      </c>
    </row>
    <row r="197" spans="1:13">
      <c r="A197" s="21">
        <v>191</v>
      </c>
      <c r="B197" s="21"/>
      <c r="C197" s="21"/>
      <c r="D197" s="21">
        <v>4</v>
      </c>
      <c r="E197" s="21">
        <v>0</v>
      </c>
      <c r="F197" s="20">
        <v>-129</v>
      </c>
      <c r="G197" s="21">
        <v>2</v>
      </c>
      <c r="H197" s="21">
        <v>63</v>
      </c>
      <c r="I197" s="21">
        <v>3311</v>
      </c>
      <c r="J197" s="21">
        <v>262</v>
      </c>
      <c r="K197" s="26">
        <f>8*(G197+(B$3-1)*H197)/(I197-(10-B$3)*J197)</f>
        <v>0.878665899942496</v>
      </c>
      <c r="L197" s="26">
        <f>IF(E197=1,(FLOOR((CEILING($B$2/H197,1)/($B$3-1)),1)*(I197-(10-$B$3)*J197))+(IF(MOD(CEILING($B$2/H197,1),$B$3-1)&gt;0,I197-(10-MOD(CEILING($B$2/H197,1),$B$3-1)-1)*J197,0)),(I197-(10-$B$3)*J197)*(CEILING($B$2/(H197*($B$3-1)+G197),1)))</f>
        <v>1739</v>
      </c>
      <c r="M197" s="20">
        <f>(G197+(B$3-1)*H197)</f>
        <v>191</v>
      </c>
    </row>
    <row r="198" spans="1:13">
      <c r="A198" s="21">
        <v>192</v>
      </c>
      <c r="B198" s="21"/>
      <c r="C198" s="21"/>
      <c r="D198" s="21"/>
      <c r="E198" s="21">
        <v>1</v>
      </c>
      <c r="F198" s="21"/>
      <c r="G198" s="21">
        <v>0</v>
      </c>
      <c r="H198" s="21">
        <v>63</v>
      </c>
      <c r="I198" s="21">
        <v>2951</v>
      </c>
      <c r="J198" s="21">
        <v>262</v>
      </c>
      <c r="K198" s="26">
        <f>8*(G198+(B$3-1)*H198)/(I198-(10-B$3)*J198)</f>
        <v>1.09644670050761</v>
      </c>
      <c r="L198" s="26">
        <f>IF(E198=1,(FLOOR((CEILING($B$2/H198,1)/($B$3-1)),1)*(I198-(10-$B$3)*J198))+(IF(MOD(CEILING($B$2/H198,1),$B$3-1)&gt;0,I198-(10-MOD(CEILING($B$2/H198,1),$B$3-1)-1)*J198,0)),(I198-(10-$B$3)*J198)*(CEILING($B$2/(H198*($B$3-1)+G198),1)))</f>
        <v>855</v>
      </c>
      <c r="M198" s="20">
        <f>(G198+(B$3-1)*H198)</f>
        <v>189</v>
      </c>
    </row>
    <row r="199" spans="1:13">
      <c r="A199" s="21">
        <v>193</v>
      </c>
      <c r="B199" s="21"/>
      <c r="C199" s="21">
        <v>4</v>
      </c>
      <c r="D199" s="21">
        <v>1</v>
      </c>
      <c r="E199" s="21">
        <v>0</v>
      </c>
      <c r="F199" s="20">
        <v>-118</v>
      </c>
      <c r="G199" s="21">
        <v>2</v>
      </c>
      <c r="H199" s="30">
        <v>108</v>
      </c>
      <c r="I199" s="21">
        <v>414</v>
      </c>
      <c r="J199" s="21">
        <v>32</v>
      </c>
      <c r="K199" s="26">
        <f>8*(G199+(B$3-1)*H199)/(I199-(10-B$3)*J199)</f>
        <v>11.7477477477477</v>
      </c>
      <c r="L199" s="26">
        <f>IF(E199=1,(FLOOR((CEILING($B$2/H199,1)/($B$3-1)),1)*(I199-(10-$B$3)*J199))+(IF(MOD(CEILING($B$2/H199,1),$B$3-1)&gt;0,I199-(10-MOD(CEILING($B$2/H199,1),$B$3-1)-1)*J199,0)),(I199-(10-$B$3)*J199)*(CEILING($B$2/(H199*($B$3-1)+G199),1)))</f>
        <v>222</v>
      </c>
      <c r="M199" s="20">
        <f>(G199+(B$3-1)*H199)</f>
        <v>326</v>
      </c>
    </row>
    <row r="200" spans="1:13">
      <c r="A200" s="21">
        <v>194</v>
      </c>
      <c r="B200" s="21"/>
      <c r="C200" s="21"/>
      <c r="D200" s="21"/>
      <c r="E200" s="21">
        <v>1</v>
      </c>
      <c r="F200" s="21"/>
      <c r="G200" s="21">
        <v>0</v>
      </c>
      <c r="H200" s="21">
        <v>108</v>
      </c>
      <c r="I200" s="21">
        <v>369</v>
      </c>
      <c r="J200" s="21">
        <v>32</v>
      </c>
      <c r="K200" s="26">
        <f>8*(G200+(B$3-1)*H200)/(I200-(10-B$3)*J200)</f>
        <v>14.6440677966102</v>
      </c>
      <c r="L200" s="26">
        <f>IF(E200=1,(FLOOR((CEILING($B$2/H200,1)/($B$3-1)),1)*(I200-(10-$B$3)*J200))+(IF(MOD(CEILING($B$2/H200,1),$B$3-1)&gt;0,I200-(10-MOD(CEILING($B$2/H200,1),$B$3-1)-1)*J200,0)),(I200-(10-$B$3)*J200)*(CEILING($B$2/(H200*($B$3-1)+G200),1)))</f>
        <v>113</v>
      </c>
      <c r="M200" s="20">
        <f>(G200+(B$3-1)*H200)</f>
        <v>324</v>
      </c>
    </row>
    <row r="201" spans="1:13">
      <c r="A201" s="21">
        <v>195</v>
      </c>
      <c r="B201" s="21"/>
      <c r="C201" s="21"/>
      <c r="D201" s="21">
        <v>2</v>
      </c>
      <c r="E201" s="21">
        <v>0</v>
      </c>
      <c r="F201" s="20">
        <v>-121</v>
      </c>
      <c r="G201" s="21">
        <v>2</v>
      </c>
      <c r="H201" s="30">
        <v>108</v>
      </c>
      <c r="I201" s="21">
        <v>828</v>
      </c>
      <c r="J201" s="21">
        <v>65</v>
      </c>
      <c r="K201" s="26">
        <f>8*(G201+(B$3-1)*H201)/(I201-(10-B$3)*J201)</f>
        <v>5.95433789954338</v>
      </c>
      <c r="L201" s="26">
        <f>IF(E201=1,(FLOOR((CEILING($B$2/H201,1)/($B$3-1)),1)*(I201-(10-$B$3)*J201))+(IF(MOD(CEILING($B$2/H201,1),$B$3-1)&gt;0,I201-(10-MOD(CEILING($B$2/H201,1),$B$3-1)-1)*J201,0)),(I201-(10-$B$3)*J201)*(CEILING($B$2/(H201*($B$3-1)+G201),1)))</f>
        <v>438</v>
      </c>
      <c r="M201" s="20">
        <f>(G201+(B$3-1)*H201)</f>
        <v>326</v>
      </c>
    </row>
    <row r="202" spans="1:13">
      <c r="A202" s="21">
        <v>196</v>
      </c>
      <c r="B202" s="21"/>
      <c r="C202" s="21"/>
      <c r="D202" s="21"/>
      <c r="E202" s="21">
        <v>1</v>
      </c>
      <c r="F202" s="21"/>
      <c r="G202" s="21">
        <v>0</v>
      </c>
      <c r="H202" s="21">
        <v>108</v>
      </c>
      <c r="I202" s="21">
        <v>737</v>
      </c>
      <c r="J202" s="21">
        <v>65</v>
      </c>
      <c r="K202" s="26">
        <f>8*(G202+(B$3-1)*H202)/(I202-(10-B$3)*J202)</f>
        <v>7.46974063400576</v>
      </c>
      <c r="L202" s="26">
        <f>IF(E202=1,(FLOOR((CEILING($B$2/H202,1)/($B$3-1)),1)*(I202-(10-$B$3)*J202))+(IF(MOD(CEILING($B$2/H202,1),$B$3-1)&gt;0,I202-(10-MOD(CEILING($B$2/H202,1),$B$3-1)-1)*J202,0)),(I202-(10-$B$3)*J202)*(CEILING($B$2/(H202*($B$3-1)+G202),1)))</f>
        <v>217</v>
      </c>
      <c r="M202" s="20">
        <f>(G202+(B$3-1)*H202)</f>
        <v>324</v>
      </c>
    </row>
    <row r="203" spans="1:13">
      <c r="A203" s="21">
        <v>197</v>
      </c>
      <c r="B203" s="21"/>
      <c r="C203" s="21"/>
      <c r="D203" s="21">
        <v>3</v>
      </c>
      <c r="E203" s="21">
        <v>0</v>
      </c>
      <c r="F203" s="20">
        <v>-124</v>
      </c>
      <c r="G203" s="21">
        <v>2</v>
      </c>
      <c r="H203" s="30">
        <v>108</v>
      </c>
      <c r="I203" s="21">
        <v>1655</v>
      </c>
      <c r="J203" s="21">
        <v>131</v>
      </c>
      <c r="K203" s="26">
        <f>8*(G203+(B$3-1)*H203)/(I203-(10-B$3)*J203)</f>
        <v>3.00115074798619</v>
      </c>
      <c r="L203" s="26">
        <f>IF(E203=1,(FLOOR((CEILING($B$2/H203,1)/($B$3-1)),1)*(I203-(10-$B$3)*J203))+(IF(MOD(CEILING($B$2/H203,1),$B$3-1)&gt;0,I203-(10-MOD(CEILING($B$2/H203,1),$B$3-1)-1)*J203,0)),(I203-(10-$B$3)*J203)*(CEILING($B$2/(H203*($B$3-1)+G203),1)))</f>
        <v>869</v>
      </c>
      <c r="M203" s="20">
        <f>(G203+(B$3-1)*H203)</f>
        <v>326</v>
      </c>
    </row>
    <row r="204" spans="1:13">
      <c r="A204" s="21">
        <v>198</v>
      </c>
      <c r="B204" s="21"/>
      <c r="C204" s="21"/>
      <c r="D204" s="21"/>
      <c r="E204" s="21">
        <v>1</v>
      </c>
      <c r="F204" s="21"/>
      <c r="G204" s="21">
        <v>0</v>
      </c>
      <c r="H204" s="21">
        <v>108</v>
      </c>
      <c r="I204" s="21">
        <v>1475</v>
      </c>
      <c r="J204" s="21">
        <v>131</v>
      </c>
      <c r="K204" s="26">
        <f>8*(G204+(B$3-1)*H204)/(I204-(10-B$3)*J204)</f>
        <v>3.76197387518142</v>
      </c>
      <c r="L204" s="26">
        <f>IF(E204=1,(FLOOR((CEILING($B$2/H204,1)/($B$3-1)),1)*(I204-(10-$B$3)*J204))+(IF(MOD(CEILING($B$2/H204,1),$B$3-1)&gt;0,I204-(10-MOD(CEILING($B$2/H204,1),$B$3-1)-1)*J204,0)),(I204-(10-$B$3)*J204)*(CEILING($B$2/(H204*($B$3-1)+G204),1)))</f>
        <v>427</v>
      </c>
      <c r="M204" s="20">
        <f>(G204+(B$3-1)*H204)</f>
        <v>324</v>
      </c>
    </row>
    <row r="205" spans="1:13">
      <c r="A205" s="21">
        <v>199</v>
      </c>
      <c r="B205" s="21"/>
      <c r="C205" s="21"/>
      <c r="D205" s="21">
        <v>4</v>
      </c>
      <c r="E205" s="21">
        <v>0</v>
      </c>
      <c r="F205" s="20">
        <v>-126</v>
      </c>
      <c r="G205" s="21">
        <v>2</v>
      </c>
      <c r="H205" s="30">
        <v>108</v>
      </c>
      <c r="I205" s="21">
        <v>3311</v>
      </c>
      <c r="J205" s="21">
        <v>262</v>
      </c>
      <c r="K205" s="26">
        <f>8*(G205+(B$3-1)*H205)/(I205-(10-B$3)*J205)</f>
        <v>1.49971247843588</v>
      </c>
      <c r="L205" s="26">
        <f>IF(E205=1,(FLOOR((CEILING($B$2/H205,1)/($B$3-1)),1)*(I205-(10-$B$3)*J205))+(IF(MOD(CEILING($B$2/H205,1),$B$3-1)&gt;0,I205-(10-MOD(CEILING($B$2/H205,1),$B$3-1)-1)*J205,0)),(I205-(10-$B$3)*J205)*(CEILING($B$2/(H205*($B$3-1)+G205),1)))</f>
        <v>1739</v>
      </c>
      <c r="M205" s="20">
        <f>(G205+(B$3-1)*H205)</f>
        <v>326</v>
      </c>
    </row>
    <row r="206" spans="1:13">
      <c r="A206" s="21">
        <v>200</v>
      </c>
      <c r="B206" s="21"/>
      <c r="C206" s="21"/>
      <c r="D206" s="21"/>
      <c r="E206" s="21">
        <v>1</v>
      </c>
      <c r="F206" s="21"/>
      <c r="G206" s="21">
        <v>0</v>
      </c>
      <c r="H206" s="21">
        <v>108</v>
      </c>
      <c r="I206" s="21">
        <v>2951</v>
      </c>
      <c r="J206" s="21">
        <v>262</v>
      </c>
      <c r="K206" s="26">
        <f>8*(G206+(B$3-1)*H206)/(I206-(10-B$3)*J206)</f>
        <v>1.87962291515591</v>
      </c>
      <c r="L206" s="26">
        <f>IF(E206=1,(FLOOR((CEILING($B$2/H206,1)/($B$3-1)),1)*(I206-(10-$B$3)*J206))+(IF(MOD(CEILING($B$2/H206,1),$B$3-1)&gt;0,I206-(10-MOD(CEILING($B$2/H206,1),$B$3-1)-1)*J206,0)),(I206-(10-$B$3)*J206)*(CEILING($B$2/(H206*($B$3-1)+G206),1)))</f>
        <v>855</v>
      </c>
      <c r="M206" s="20">
        <f>(G206+(B$3-1)*H206)</f>
        <v>324</v>
      </c>
    </row>
    <row r="207" spans="1:13">
      <c r="A207" s="21">
        <v>201</v>
      </c>
      <c r="B207" s="21"/>
      <c r="C207" s="21">
        <v>5</v>
      </c>
      <c r="D207" s="21">
        <v>1</v>
      </c>
      <c r="E207" s="21">
        <v>0</v>
      </c>
      <c r="F207" s="20">
        <v>-114</v>
      </c>
      <c r="G207" s="21">
        <v>2</v>
      </c>
      <c r="H207" s="21">
        <v>220</v>
      </c>
      <c r="I207" s="21">
        <v>414</v>
      </c>
      <c r="J207" s="21">
        <v>32</v>
      </c>
      <c r="K207" s="26">
        <f>8*(G207+(B$3-1)*H207)/(I207-(10-B$3)*J207)</f>
        <v>23.8558558558559</v>
      </c>
      <c r="L207" s="26">
        <f>IF(E207=1,(FLOOR((CEILING($B$2/H207,1)/($B$3-1)),1)*(I207-(10-$B$3)*J207))+(IF(MOD(CEILING($B$2/H207,1),$B$3-1)&gt;0,I207-(10-MOD(CEILING($B$2/H207,1),$B$3-1)-1)*J207,0)),(I207-(10-$B$3)*J207)*(CEILING($B$2/(H207*($B$3-1)+G207),1)))</f>
        <v>222</v>
      </c>
      <c r="M207" s="20">
        <f>(G207+(B$3-1)*H207)</f>
        <v>662</v>
      </c>
    </row>
    <row r="208" spans="1:13">
      <c r="A208" s="21">
        <v>202</v>
      </c>
      <c r="B208" s="21"/>
      <c r="C208" s="21"/>
      <c r="D208" s="21"/>
      <c r="E208" s="21">
        <v>1</v>
      </c>
      <c r="F208" s="21"/>
      <c r="G208" s="21">
        <v>0</v>
      </c>
      <c r="H208" s="21">
        <v>220</v>
      </c>
      <c r="I208" s="21">
        <v>369</v>
      </c>
      <c r="J208" s="21">
        <v>32</v>
      </c>
      <c r="K208" s="26">
        <f>8*(G208+(B$3-1)*H208)/(I208-(10-B$3)*J208)</f>
        <v>29.8305084745763</v>
      </c>
      <c r="L208" s="26">
        <f>IF(E208=1,(FLOOR((CEILING($B$2/H208,1)/($B$3-1)),1)*(I208-(10-$B$3)*J208))+(IF(MOD(CEILING($B$2/H208,1),$B$3-1)&gt;0,I208-(10-MOD(CEILING($B$2/H208,1),$B$3-1)-1)*J208,0)),(I208-(10-$B$3)*J208)*(CEILING($B$2/(H208*($B$3-1)+G208),1)))</f>
        <v>113</v>
      </c>
      <c r="M208" s="20">
        <f>(G208+(B$3-1)*H208)</f>
        <v>660</v>
      </c>
    </row>
    <row r="209" spans="1:13">
      <c r="A209" s="21">
        <v>203</v>
      </c>
      <c r="B209" s="21"/>
      <c r="C209" s="21"/>
      <c r="D209" s="21">
        <v>2</v>
      </c>
      <c r="E209" s="21">
        <v>0</v>
      </c>
      <c r="F209" s="20">
        <v>-117</v>
      </c>
      <c r="G209" s="21">
        <v>2</v>
      </c>
      <c r="H209" s="21">
        <v>220</v>
      </c>
      <c r="I209" s="21">
        <v>828</v>
      </c>
      <c r="J209" s="21">
        <v>65</v>
      </c>
      <c r="K209" s="26">
        <f>8*(G209+(B$3-1)*H209)/(I209-(10-B$3)*J209)</f>
        <v>12.0913242009132</v>
      </c>
      <c r="L209" s="26">
        <f>IF(E209=1,(FLOOR((CEILING($B$2/H209,1)/($B$3-1)),1)*(I209-(10-$B$3)*J209))+(IF(MOD(CEILING($B$2/H209,1),$B$3-1)&gt;0,I209-(10-MOD(CEILING($B$2/H209,1),$B$3-1)-1)*J209,0)),(I209-(10-$B$3)*J209)*(CEILING($B$2/(H209*($B$3-1)+G209),1)))</f>
        <v>438</v>
      </c>
      <c r="M209" s="20">
        <f>(G209+(B$3-1)*H209)</f>
        <v>662</v>
      </c>
    </row>
    <row r="210" spans="1:13">
      <c r="A210" s="21">
        <v>204</v>
      </c>
      <c r="B210" s="21"/>
      <c r="C210" s="21"/>
      <c r="D210" s="21"/>
      <c r="E210" s="21">
        <v>1</v>
      </c>
      <c r="F210" s="21"/>
      <c r="G210" s="21">
        <v>0</v>
      </c>
      <c r="H210" s="21">
        <v>220</v>
      </c>
      <c r="I210" s="21">
        <v>737</v>
      </c>
      <c r="J210" s="21">
        <v>65</v>
      </c>
      <c r="K210" s="26">
        <f>8*(G210+(B$3-1)*H210)/(I210-(10-B$3)*J210)</f>
        <v>15.2161383285303</v>
      </c>
      <c r="L210" s="26">
        <f>IF(E210=1,(FLOOR((CEILING($B$2/H210,1)/($B$3-1)),1)*(I210-(10-$B$3)*J210))+(IF(MOD(CEILING($B$2/H210,1),$B$3-1)&gt;0,I210-(10-MOD(CEILING($B$2/H210,1),$B$3-1)-1)*J210,0)),(I210-(10-$B$3)*J210)*(CEILING($B$2/(H210*($B$3-1)+G210),1)))</f>
        <v>217</v>
      </c>
      <c r="M210" s="20">
        <f>(G210+(B$3-1)*H210)</f>
        <v>660</v>
      </c>
    </row>
    <row r="211" spans="1:13">
      <c r="A211" s="21">
        <v>205</v>
      </c>
      <c r="B211" s="21"/>
      <c r="C211" s="21"/>
      <c r="D211" s="21">
        <v>3</v>
      </c>
      <c r="E211" s="21">
        <v>0</v>
      </c>
      <c r="F211" s="20">
        <v>-120</v>
      </c>
      <c r="G211" s="21">
        <v>2</v>
      </c>
      <c r="H211" s="21">
        <v>220</v>
      </c>
      <c r="I211" s="21">
        <v>1655</v>
      </c>
      <c r="J211" s="21">
        <v>131</v>
      </c>
      <c r="K211" s="26">
        <f>8*(G211+(B$3-1)*H211)/(I211-(10-B$3)*J211)</f>
        <v>6.09436133486766</v>
      </c>
      <c r="L211" s="26">
        <f>IF(E211=1,(FLOOR((CEILING($B$2/H211,1)/($B$3-1)),1)*(I211-(10-$B$3)*J211))+(IF(MOD(CEILING($B$2/H211,1),$B$3-1)&gt;0,I211-(10-MOD(CEILING($B$2/H211,1),$B$3-1)-1)*J211,0)),(I211-(10-$B$3)*J211)*(CEILING($B$2/(H211*($B$3-1)+G211),1)))</f>
        <v>869</v>
      </c>
      <c r="M211" s="20">
        <f>(G211+(B$3-1)*H211)</f>
        <v>662</v>
      </c>
    </row>
    <row r="212" spans="1:13">
      <c r="A212" s="21">
        <v>206</v>
      </c>
      <c r="B212" s="21"/>
      <c r="C212" s="21"/>
      <c r="D212" s="21"/>
      <c r="E212" s="21">
        <v>1</v>
      </c>
      <c r="F212" s="21"/>
      <c r="G212" s="21">
        <v>0</v>
      </c>
      <c r="H212" s="21">
        <v>220</v>
      </c>
      <c r="I212" s="21">
        <v>1475</v>
      </c>
      <c r="J212" s="21">
        <v>131</v>
      </c>
      <c r="K212" s="26">
        <f>8*(G212+(B$3-1)*H212)/(I212-(10-B$3)*J212)</f>
        <v>7.6632801161103</v>
      </c>
      <c r="L212" s="26">
        <f>IF(E212=1,(FLOOR((CEILING($B$2/H212,1)/($B$3-1)),1)*(I212-(10-$B$3)*J212))+(IF(MOD(CEILING($B$2/H212,1),$B$3-1)&gt;0,I212-(10-MOD(CEILING($B$2/H212,1),$B$3-1)-1)*J212,0)),(I212-(10-$B$3)*J212)*(CEILING($B$2/(H212*($B$3-1)+G212),1)))</f>
        <v>427</v>
      </c>
      <c r="M212" s="20">
        <f>(G212+(B$3-1)*H212)</f>
        <v>660</v>
      </c>
    </row>
    <row r="213" spans="1:13">
      <c r="A213" s="21">
        <v>207</v>
      </c>
      <c r="B213" s="21"/>
      <c r="C213" s="21"/>
      <c r="D213" s="21">
        <v>4</v>
      </c>
      <c r="E213" s="21">
        <v>0</v>
      </c>
      <c r="F213" s="20">
        <v>-123</v>
      </c>
      <c r="G213" s="21">
        <v>2</v>
      </c>
      <c r="H213" s="21">
        <v>220</v>
      </c>
      <c r="I213" s="21">
        <v>3311</v>
      </c>
      <c r="J213" s="21">
        <v>262</v>
      </c>
      <c r="K213" s="26">
        <f>8*(G213+(B$3-1)*H213)/(I213-(10-B$3)*J213)</f>
        <v>3.04542840713053</v>
      </c>
      <c r="L213" s="26">
        <f>IF(E213=1,(FLOOR((CEILING($B$2/H213,1)/($B$3-1)),1)*(I213-(10-$B$3)*J213))+(IF(MOD(CEILING($B$2/H213,1),$B$3-1)&gt;0,I213-(10-MOD(CEILING($B$2/H213,1),$B$3-1)-1)*J213,0)),(I213-(10-$B$3)*J213)*(CEILING($B$2/(H213*($B$3-1)+G213),1)))</f>
        <v>1739</v>
      </c>
      <c r="M213" s="20">
        <f>(G213+(B$3-1)*H213)</f>
        <v>662</v>
      </c>
    </row>
    <row r="214" spans="1:13">
      <c r="A214" s="21">
        <v>208</v>
      </c>
      <c r="B214" s="21"/>
      <c r="C214" s="21"/>
      <c r="D214" s="21"/>
      <c r="E214" s="21">
        <v>1</v>
      </c>
      <c r="F214" s="21"/>
      <c r="G214" s="21">
        <v>0</v>
      </c>
      <c r="H214" s="21">
        <v>220</v>
      </c>
      <c r="I214" s="21">
        <v>2951</v>
      </c>
      <c r="J214" s="21">
        <v>262</v>
      </c>
      <c r="K214" s="26">
        <f>8*(G214+(B$3-1)*H214)/(I214-(10-B$3)*J214)</f>
        <v>3.82886149383611</v>
      </c>
      <c r="L214" s="26">
        <f>IF(E214=1,(FLOOR((CEILING($B$2/H214,1)/($B$3-1)),1)*(I214-(10-$B$3)*J214))+(IF(MOD(CEILING($B$2/H214,1),$B$3-1)&gt;0,I214-(10-MOD(CEILING($B$2/H214,1),$B$3-1)-1)*J214,0)),(I214-(10-$B$3)*J214)*(CEILING($B$2/(H214*($B$3-1)+G214),1)))</f>
        <v>855</v>
      </c>
      <c r="M214" s="20">
        <f>(G214+(B$3-1)*H214)</f>
        <v>660</v>
      </c>
    </row>
    <row r="215" spans="1:13">
      <c r="A215" s="21">
        <v>209</v>
      </c>
      <c r="B215" s="21"/>
      <c r="C215" s="21">
        <v>6</v>
      </c>
      <c r="D215" s="21">
        <v>1</v>
      </c>
      <c r="E215" s="21">
        <v>0</v>
      </c>
      <c r="F215" s="20">
        <v>-111</v>
      </c>
      <c r="G215" s="21">
        <v>2</v>
      </c>
      <c r="H215" s="21">
        <v>451</v>
      </c>
      <c r="I215" s="21">
        <v>414</v>
      </c>
      <c r="J215" s="21">
        <v>32</v>
      </c>
      <c r="K215" s="26">
        <f>8*(G215+(B$3-1)*H215)/(I215-(10-B$3)*J215)</f>
        <v>48.8288288288288</v>
      </c>
      <c r="L215" s="26">
        <f>IF(E215=1,(FLOOR((CEILING($B$2/H215,1)/($B$3-1)),1)*(I215-(10-$B$3)*J215))+(IF(MOD(CEILING($B$2/H215,1),$B$3-1)&gt;0,I215-(10-MOD(CEILING($B$2/H215,1),$B$3-1)-1)*J215,0)),(I215-(10-$B$3)*J215)*(CEILING($B$2/(H215*($B$3-1)+G215),1)))</f>
        <v>222</v>
      </c>
      <c r="M215" s="20">
        <f>(G215+(B$3-1)*H215)</f>
        <v>1355</v>
      </c>
    </row>
    <row r="216" spans="1:13">
      <c r="A216" s="21">
        <v>210</v>
      </c>
      <c r="B216" s="21"/>
      <c r="C216" s="21"/>
      <c r="D216" s="21"/>
      <c r="E216" s="21">
        <v>1</v>
      </c>
      <c r="F216" s="21"/>
      <c r="G216" s="21">
        <v>0</v>
      </c>
      <c r="H216" s="21">
        <v>451</v>
      </c>
      <c r="I216" s="21">
        <v>369</v>
      </c>
      <c r="J216" s="21">
        <v>32</v>
      </c>
      <c r="K216" s="26">
        <f>8*(G216+(B$3-1)*H216)/(I216-(10-B$3)*J216)</f>
        <v>61.1525423728814</v>
      </c>
      <c r="L216" s="26">
        <f>IF(E216=1,(FLOOR((CEILING($B$2/H216,1)/($B$3-1)),1)*(I216-(10-$B$3)*J216))+(IF(MOD(CEILING($B$2/H216,1),$B$3-1)&gt;0,I216-(10-MOD(CEILING($B$2/H216,1),$B$3-1)-1)*J216,0)),(I216-(10-$B$3)*J216)*(CEILING($B$2/(H216*($B$3-1)+G216),1)))</f>
        <v>113</v>
      </c>
      <c r="M216" s="20">
        <f>(G216+(B$3-1)*H216)</f>
        <v>1353</v>
      </c>
    </row>
    <row r="217" spans="1:13">
      <c r="A217" s="21">
        <v>211</v>
      </c>
      <c r="B217" s="21"/>
      <c r="C217" s="21"/>
      <c r="D217" s="21">
        <v>2</v>
      </c>
      <c r="E217" s="21">
        <v>0</v>
      </c>
      <c r="F217" s="20">
        <v>-114</v>
      </c>
      <c r="G217" s="21">
        <v>2</v>
      </c>
      <c r="H217" s="21">
        <v>451</v>
      </c>
      <c r="I217" s="21">
        <v>828</v>
      </c>
      <c r="J217" s="21">
        <v>65</v>
      </c>
      <c r="K217" s="26">
        <f>8*(G217+(B$3-1)*H217)/(I217-(10-B$3)*J217)</f>
        <v>24.7488584474886</v>
      </c>
      <c r="L217" s="26">
        <f>IF(E217=1,(FLOOR((CEILING($B$2/H217,1)/($B$3-1)),1)*(I217-(10-$B$3)*J217))+(IF(MOD(CEILING($B$2/H217,1),$B$3-1)&gt;0,I217-(10-MOD(CEILING($B$2/H217,1),$B$3-1)-1)*J217,0)),(I217-(10-$B$3)*J217)*(CEILING($B$2/(H217*($B$3-1)+G217),1)))</f>
        <v>438</v>
      </c>
      <c r="M217" s="20">
        <f>(G217+(B$3-1)*H217)</f>
        <v>1355</v>
      </c>
    </row>
    <row r="218" spans="1:13">
      <c r="A218" s="21">
        <v>212</v>
      </c>
      <c r="B218" s="21"/>
      <c r="C218" s="21"/>
      <c r="D218" s="21"/>
      <c r="E218" s="21">
        <v>1</v>
      </c>
      <c r="F218" s="21"/>
      <c r="G218" s="21">
        <v>0</v>
      </c>
      <c r="H218" s="21">
        <v>451</v>
      </c>
      <c r="I218" s="21">
        <v>737</v>
      </c>
      <c r="J218" s="21">
        <v>65</v>
      </c>
      <c r="K218" s="26">
        <f>8*(G218+(B$3-1)*H218)/(I218-(10-B$3)*J218)</f>
        <v>31.193083573487</v>
      </c>
      <c r="L218" s="26">
        <f>IF(E218=1,(FLOOR((CEILING($B$2/H218,1)/($B$3-1)),1)*(I218-(10-$B$3)*J218))+(IF(MOD(CEILING($B$2/H218,1),$B$3-1)&gt;0,I218-(10-MOD(CEILING($B$2/H218,1),$B$3-1)-1)*J218,0)),(I218-(10-$B$3)*J218)*(CEILING($B$2/(H218*($B$3-1)+G218),1)))</f>
        <v>217</v>
      </c>
      <c r="M218" s="20">
        <f>(G218+(B$3-1)*H218)</f>
        <v>1353</v>
      </c>
    </row>
    <row r="219" spans="1:13">
      <c r="A219" s="21">
        <v>213</v>
      </c>
      <c r="B219" s="21"/>
      <c r="C219" s="21"/>
      <c r="D219" s="21">
        <v>3</v>
      </c>
      <c r="E219" s="21">
        <v>0</v>
      </c>
      <c r="F219" s="20">
        <v>-117</v>
      </c>
      <c r="G219" s="21">
        <v>2</v>
      </c>
      <c r="H219" s="21">
        <v>451</v>
      </c>
      <c r="I219" s="21">
        <v>1655</v>
      </c>
      <c r="J219" s="21">
        <v>131</v>
      </c>
      <c r="K219" s="26">
        <f>8*(G219+(B$3-1)*H219)/(I219-(10-B$3)*J219)</f>
        <v>12.4741081703107</v>
      </c>
      <c r="L219" s="26">
        <f>IF(E219=1,(FLOOR((CEILING($B$2/H219,1)/($B$3-1)),1)*(I219-(10-$B$3)*J219))+(IF(MOD(CEILING($B$2/H219,1),$B$3-1)&gt;0,I219-(10-MOD(CEILING($B$2/H219,1),$B$3-1)-1)*J219,0)),(I219-(10-$B$3)*J219)*(CEILING($B$2/(H219*($B$3-1)+G219),1)))</f>
        <v>869</v>
      </c>
      <c r="M219" s="20">
        <f>(G219+(B$3-1)*H219)</f>
        <v>1355</v>
      </c>
    </row>
    <row r="220" spans="1:13">
      <c r="A220" s="21">
        <v>214</v>
      </c>
      <c r="B220" s="21"/>
      <c r="C220" s="21"/>
      <c r="D220" s="21"/>
      <c r="E220" s="21">
        <v>1</v>
      </c>
      <c r="F220" s="21"/>
      <c r="G220" s="21">
        <v>0</v>
      </c>
      <c r="H220" s="21">
        <v>451</v>
      </c>
      <c r="I220" s="21">
        <v>1475</v>
      </c>
      <c r="J220" s="21">
        <v>131</v>
      </c>
      <c r="K220" s="26">
        <f>8*(G220+(B$3-1)*H220)/(I220-(10-B$3)*J220)</f>
        <v>15.7097242380261</v>
      </c>
      <c r="L220" s="26">
        <f>IF(E220=1,(FLOOR((CEILING($B$2/H220,1)/($B$3-1)),1)*(I220-(10-$B$3)*J220))+(IF(MOD(CEILING($B$2/H220,1),$B$3-1)&gt;0,I220-(10-MOD(CEILING($B$2/H220,1),$B$3-1)-1)*J220,0)),(I220-(10-$B$3)*J220)*(CEILING($B$2/(H220*($B$3-1)+G220),1)))</f>
        <v>427</v>
      </c>
      <c r="M220" s="20">
        <f>(G220+(B$3-1)*H220)</f>
        <v>1353</v>
      </c>
    </row>
    <row r="221" spans="1:13">
      <c r="A221" s="21">
        <v>215</v>
      </c>
      <c r="B221" s="21"/>
      <c r="C221" s="21"/>
      <c r="D221" s="21">
        <v>4</v>
      </c>
      <c r="E221" s="21">
        <v>0</v>
      </c>
      <c r="F221" s="20">
        <v>-119</v>
      </c>
      <c r="G221" s="21">
        <v>2</v>
      </c>
      <c r="H221" s="21">
        <v>451</v>
      </c>
      <c r="I221" s="21">
        <v>3311</v>
      </c>
      <c r="J221" s="21">
        <v>262</v>
      </c>
      <c r="K221" s="26">
        <f>8*(G221+(B$3-1)*H221)/(I221-(10-B$3)*J221)</f>
        <v>6.23346751006325</v>
      </c>
      <c r="L221" s="26">
        <f>IF(E221=1,(FLOOR((CEILING($B$2/H221,1)/($B$3-1)),1)*(I221-(10-$B$3)*J221))+(IF(MOD(CEILING($B$2/H221,1),$B$3-1)&gt;0,I221-(10-MOD(CEILING($B$2/H221,1),$B$3-1)-1)*J221,0)),(I221-(10-$B$3)*J221)*(CEILING($B$2/(H221*($B$3-1)+G221),1)))</f>
        <v>1739</v>
      </c>
      <c r="M221" s="20">
        <f>(G221+(B$3-1)*H221)</f>
        <v>1355</v>
      </c>
    </row>
    <row r="222" spans="1:13">
      <c r="A222" s="21">
        <v>216</v>
      </c>
      <c r="B222" s="21"/>
      <c r="C222" s="21"/>
      <c r="D222" s="21"/>
      <c r="E222" s="21">
        <v>1</v>
      </c>
      <c r="F222" s="21"/>
      <c r="G222" s="21">
        <v>0</v>
      </c>
      <c r="H222" s="21">
        <v>451</v>
      </c>
      <c r="I222" s="21">
        <v>2951</v>
      </c>
      <c r="J222" s="21">
        <v>262</v>
      </c>
      <c r="K222" s="26">
        <f>8*(G222+(B$3-1)*H222)/(I222-(10-B$3)*J222)</f>
        <v>7.84916606236403</v>
      </c>
      <c r="L222" s="26">
        <f>IF(E222=1,(FLOOR((CEILING($B$2/H222,1)/($B$3-1)),1)*(I222-(10-$B$3)*J222))+(IF(MOD(CEILING($B$2/H222,1),$B$3-1)&gt;0,I222-(10-MOD(CEILING($B$2/H222,1),$B$3-1)-1)*J222,0)),(I222-(10-$B$3)*J222)*(CEILING($B$2/(H222*($B$3-1)+G222),1)))</f>
        <v>855</v>
      </c>
      <c r="M222" s="20">
        <f>(G222+(B$3-1)*H222)</f>
        <v>1353</v>
      </c>
    </row>
    <row r="223" spans="1:13">
      <c r="A223" s="21">
        <v>217</v>
      </c>
      <c r="B223" s="21"/>
      <c r="C223" s="21">
        <v>7</v>
      </c>
      <c r="D223" s="21">
        <v>1</v>
      </c>
      <c r="E223" s="21">
        <v>0</v>
      </c>
      <c r="F223" s="20">
        <v>-107</v>
      </c>
      <c r="G223" s="21">
        <v>2</v>
      </c>
      <c r="H223" s="21">
        <v>619</v>
      </c>
      <c r="I223" s="21">
        <v>414</v>
      </c>
      <c r="J223" s="21">
        <v>32</v>
      </c>
      <c r="K223" s="26">
        <f>8*(G223+(B$3-1)*H223)/(I223-(10-B$3)*J223)</f>
        <v>66.990990990991</v>
      </c>
      <c r="L223" s="26">
        <f>IF(E223=1,(FLOOR((CEILING($B$2/H223,1)/($B$3-1)),1)*(I223-(10-$B$3)*J223))+(IF(MOD(CEILING($B$2/H223,1),$B$3-1)&gt;0,I223-(10-MOD(CEILING($B$2/H223,1),$B$3-1)-1)*J223,0)),(I223-(10-$B$3)*J223)*(CEILING($B$2/(H223*($B$3-1)+G223),1)))</f>
        <v>222</v>
      </c>
      <c r="M223" s="20">
        <f>(G223+(B$3-1)*H223)</f>
        <v>1859</v>
      </c>
    </row>
    <row r="224" spans="1:13">
      <c r="A224" s="21">
        <v>218</v>
      </c>
      <c r="B224" s="21"/>
      <c r="C224" s="21"/>
      <c r="D224" s="21"/>
      <c r="E224" s="21">
        <v>1</v>
      </c>
      <c r="F224" s="21"/>
      <c r="G224" s="21">
        <v>0</v>
      </c>
      <c r="H224" s="21">
        <v>619</v>
      </c>
      <c r="I224" s="21">
        <v>369</v>
      </c>
      <c r="J224" s="21">
        <v>32</v>
      </c>
      <c r="K224" s="26">
        <f>8*(G224+(B$3-1)*H224)/(I224-(10-B$3)*J224)</f>
        <v>83.9322033898305</v>
      </c>
      <c r="L224" s="26">
        <f>IF(E224=1,(FLOOR((CEILING($B$2/H224,1)/($B$3-1)),1)*(I224-(10-$B$3)*J224))+(IF(MOD(CEILING($B$2/H224,1),$B$3-1)&gt;0,I224-(10-MOD(CEILING($B$2/H224,1),$B$3-1)-1)*J224,0)),(I224-(10-$B$3)*J224)*(CEILING($B$2/(H224*($B$3-1)+G224),1)))</f>
        <v>113</v>
      </c>
      <c r="M224" s="20">
        <f>(G224+(B$3-1)*H224)</f>
        <v>1857</v>
      </c>
    </row>
    <row r="225" spans="1:13">
      <c r="A225" s="21">
        <v>219</v>
      </c>
      <c r="B225" s="21"/>
      <c r="C225" s="21"/>
      <c r="D225" s="21">
        <v>2</v>
      </c>
      <c r="E225" s="21">
        <v>0</v>
      </c>
      <c r="F225" s="20">
        <v>-111</v>
      </c>
      <c r="G225" s="21">
        <v>2</v>
      </c>
      <c r="H225" s="21">
        <v>619</v>
      </c>
      <c r="I225" s="21">
        <v>828</v>
      </c>
      <c r="J225" s="21">
        <v>65</v>
      </c>
      <c r="K225" s="26">
        <f>8*(G225+(B$3-1)*H225)/(I225-(10-B$3)*J225)</f>
        <v>33.9543378995434</v>
      </c>
      <c r="L225" s="26">
        <f>IF(E225=1,(FLOOR((CEILING($B$2/H225,1)/($B$3-1)),1)*(I225-(10-$B$3)*J225))+(IF(MOD(CEILING($B$2/H225,1),$B$3-1)&gt;0,I225-(10-MOD(CEILING($B$2/H225,1),$B$3-1)-1)*J225,0)),(I225-(10-$B$3)*J225)*(CEILING($B$2/(H225*($B$3-1)+G225),1)))</f>
        <v>438</v>
      </c>
      <c r="M225" s="20">
        <f>(G225+(B$3-1)*H225)</f>
        <v>1859</v>
      </c>
    </row>
    <row r="226" spans="1:13">
      <c r="A226" s="21">
        <v>220</v>
      </c>
      <c r="B226" s="21"/>
      <c r="C226" s="21"/>
      <c r="D226" s="21"/>
      <c r="E226" s="21">
        <v>1</v>
      </c>
      <c r="F226" s="21"/>
      <c r="G226" s="21">
        <v>0</v>
      </c>
      <c r="H226" s="21">
        <v>619</v>
      </c>
      <c r="I226" s="21">
        <v>737</v>
      </c>
      <c r="J226" s="21">
        <v>65</v>
      </c>
      <c r="K226" s="26">
        <f>8*(G226+(B$3-1)*H226)/(I226-(10-B$3)*J226)</f>
        <v>42.8126801152738</v>
      </c>
      <c r="L226" s="26">
        <f>IF(E226=1,(FLOOR((CEILING($B$2/H226,1)/($B$3-1)),1)*(I226-(10-$B$3)*J226))+(IF(MOD(CEILING($B$2/H226,1),$B$3-1)&gt;0,I226-(10-MOD(CEILING($B$2/H226,1),$B$3-1)-1)*J226,0)),(I226-(10-$B$3)*J226)*(CEILING($B$2/(H226*($B$3-1)+G226),1)))</f>
        <v>217</v>
      </c>
      <c r="M226" s="20">
        <f>(G226+(B$3-1)*H226)</f>
        <v>1857</v>
      </c>
    </row>
    <row r="227" spans="1:13">
      <c r="A227" s="21">
        <v>221</v>
      </c>
      <c r="B227" s="21"/>
      <c r="C227" s="21"/>
      <c r="D227" s="21">
        <v>3</v>
      </c>
      <c r="E227" s="21">
        <v>0</v>
      </c>
      <c r="F227" s="20">
        <v>-113</v>
      </c>
      <c r="G227" s="21">
        <v>2</v>
      </c>
      <c r="H227" s="21">
        <v>619</v>
      </c>
      <c r="I227" s="21">
        <v>1655</v>
      </c>
      <c r="J227" s="21">
        <v>131</v>
      </c>
      <c r="K227" s="26">
        <f>8*(G227+(B$3-1)*H227)/(I227-(10-B$3)*J227)</f>
        <v>17.1139240506329</v>
      </c>
      <c r="L227" s="26">
        <f>IF(E227=1,(FLOOR((CEILING($B$2/H227,1)/($B$3-1)),1)*(I227-(10-$B$3)*J227))+(IF(MOD(CEILING($B$2/H227,1),$B$3-1)&gt;0,I227-(10-MOD(CEILING($B$2/H227,1),$B$3-1)-1)*J227,0)),(I227-(10-$B$3)*J227)*(CEILING($B$2/(H227*($B$3-1)+G227),1)))</f>
        <v>869</v>
      </c>
      <c r="M227" s="20">
        <f>(G227+(B$3-1)*H227)</f>
        <v>1859</v>
      </c>
    </row>
    <row r="228" spans="1:13">
      <c r="A228" s="21">
        <v>222</v>
      </c>
      <c r="B228" s="21"/>
      <c r="C228" s="21"/>
      <c r="D228" s="21"/>
      <c r="E228" s="21">
        <v>1</v>
      </c>
      <c r="F228" s="21"/>
      <c r="G228" s="21">
        <v>0</v>
      </c>
      <c r="H228" s="21">
        <v>619</v>
      </c>
      <c r="I228" s="21">
        <v>1475</v>
      </c>
      <c r="J228" s="21">
        <v>131</v>
      </c>
      <c r="K228" s="26">
        <f>8*(G228+(B$3-1)*H228)/(I228-(10-B$3)*J228)</f>
        <v>21.5616835994194</v>
      </c>
      <c r="L228" s="26">
        <f>IF(E228=1,(FLOOR((CEILING($B$2/H228,1)/($B$3-1)),1)*(I228-(10-$B$3)*J228))+(IF(MOD(CEILING($B$2/H228,1),$B$3-1)&gt;0,I228-(10-MOD(CEILING($B$2/H228,1),$B$3-1)-1)*J228,0)),(I228-(10-$B$3)*J228)*(CEILING($B$2/(H228*($B$3-1)+G228),1)))</f>
        <v>427</v>
      </c>
      <c r="M228" s="20">
        <f>(G228+(B$3-1)*H228)</f>
        <v>1857</v>
      </c>
    </row>
    <row r="229" spans="1:13">
      <c r="A229" s="21">
        <v>223</v>
      </c>
      <c r="B229" s="21"/>
      <c r="C229" s="21"/>
      <c r="D229" s="21">
        <v>4</v>
      </c>
      <c r="E229" s="21">
        <v>0</v>
      </c>
      <c r="F229" s="20">
        <v>-116</v>
      </c>
      <c r="G229" s="21">
        <v>2</v>
      </c>
      <c r="H229" s="21">
        <v>619</v>
      </c>
      <c r="I229" s="21">
        <v>3311</v>
      </c>
      <c r="J229" s="21">
        <v>262</v>
      </c>
      <c r="K229" s="26">
        <f>8*(G229+(B$3-1)*H229)/(I229-(10-B$3)*J229)</f>
        <v>8.55204140310523</v>
      </c>
      <c r="L229" s="26">
        <f>IF(E229=1,(FLOOR((CEILING($B$2/H229,1)/($B$3-1)),1)*(I229-(10-$B$3)*J229))+(IF(MOD(CEILING($B$2/H229,1),$B$3-1)&gt;0,I229-(10-MOD(CEILING($B$2/H229,1),$B$3-1)-1)*J229,0)),(I229-(10-$B$3)*J229)*(CEILING($B$2/(H229*($B$3-1)+G229),1)))</f>
        <v>1739</v>
      </c>
      <c r="M229" s="20">
        <f>(G229+(B$3-1)*H229)</f>
        <v>1859</v>
      </c>
    </row>
    <row r="230" spans="1:13">
      <c r="A230" s="21">
        <v>224</v>
      </c>
      <c r="B230" s="21"/>
      <c r="C230" s="21"/>
      <c r="D230" s="21"/>
      <c r="E230" s="21">
        <v>1</v>
      </c>
      <c r="F230" s="21"/>
      <c r="G230" s="21">
        <v>0</v>
      </c>
      <c r="H230" s="21">
        <v>619</v>
      </c>
      <c r="I230" s="21">
        <v>2951</v>
      </c>
      <c r="J230" s="21">
        <v>262</v>
      </c>
      <c r="K230" s="26">
        <f>8*(G230+(B$3-1)*H230)/(I230-(10-B$3)*J230)</f>
        <v>10.7730239303843</v>
      </c>
      <c r="L230" s="26">
        <f>IF(E230=1,(FLOOR((CEILING($B$2/H230,1)/($B$3-1)),1)*(I230-(10-$B$3)*J230))+(IF(MOD(CEILING($B$2/H230,1),$B$3-1)&gt;0,I230-(10-MOD(CEILING($B$2/H230,1),$B$3-1)-1)*J230,0)),(I230-(10-$B$3)*J230)*(CEILING($B$2/(H230*($B$3-1)+G230),1)))</f>
        <v>855</v>
      </c>
      <c r="M230" s="20">
        <f>(G230+(B$3-1)*H230)</f>
        <v>1857</v>
      </c>
    </row>
    <row r="231" ht="16.35"/>
    <row r="232" ht="16.35" spans="1:13">
      <c r="A232" s="31" t="s">
        <v>45</v>
      </c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6"/>
    </row>
    <row r="233" ht="29.55" spans="1:13">
      <c r="A233" s="33" t="s">
        <v>60</v>
      </c>
      <c r="B233" s="18" t="s">
        <v>46</v>
      </c>
      <c r="C233" s="18" t="s">
        <v>77</v>
      </c>
      <c r="D233" s="18" t="s">
        <v>78</v>
      </c>
      <c r="E233" s="18" t="s">
        <v>64</v>
      </c>
      <c r="F233" s="19" t="s">
        <v>65</v>
      </c>
      <c r="G233" s="19" t="s">
        <v>66</v>
      </c>
      <c r="H233" s="19" t="s">
        <v>67</v>
      </c>
      <c r="I233" s="23" t="s">
        <v>68</v>
      </c>
      <c r="J233" s="23" t="s">
        <v>69</v>
      </c>
      <c r="K233" s="23" t="s">
        <v>70</v>
      </c>
      <c r="L233" s="24" t="s">
        <v>71</v>
      </c>
      <c r="M233" s="24" t="s">
        <v>72</v>
      </c>
    </row>
    <row r="234" spans="1:13">
      <c r="A234" s="34">
        <v>1</v>
      </c>
      <c r="B234" s="34">
        <v>0</v>
      </c>
      <c r="C234" s="34">
        <v>2</v>
      </c>
      <c r="D234" s="34">
        <v>1</v>
      </c>
      <c r="E234" s="34">
        <v>1</v>
      </c>
      <c r="F234" s="34">
        <v>-114</v>
      </c>
      <c r="G234" s="34">
        <v>0</v>
      </c>
      <c r="H234" s="34">
        <v>13</v>
      </c>
      <c r="I234" s="34">
        <v>46</v>
      </c>
      <c r="J234" s="34">
        <v>4</v>
      </c>
      <c r="K234" s="37">
        <f>8*(G234+(异步系统参数!B$3-1)*H234)/(I234-(10-异步系统参数!B$3)*J234)</f>
        <v>19.1578947368421</v>
      </c>
      <c r="L234" s="37">
        <f>IF(E234=1,(FLOOR((CEILING(异步系统参数!$B$2/H234,1)/(异步系统参数!$B$3-1)),1)*(I234-(10-异步系统参数!$B$3)*J234))+(IF(MOD(CEILING(异步系统参数!$B$2/H234,1),异步系统参数!$B$3-1)&gt;0,I234-(10-MOD(CEILING(异步系统参数!$B$2/H234,1),异步系统参数!$B$3-1)-1)*J234,0)),(I234-(10-异步系统参数!$B$3)*J234)*(CEILING(异步系统参数!$B$2/(H234*(异步系统参数!$B$3-1)+G234),1)))</f>
        <v>26</v>
      </c>
      <c r="M234" s="38">
        <f>(G234+(异步系统参数!B$3-1)*H234)</f>
        <v>91</v>
      </c>
    </row>
    <row r="235" spans="1:13">
      <c r="A235" s="35">
        <v>2</v>
      </c>
      <c r="B235" s="35">
        <v>0</v>
      </c>
      <c r="C235" s="35">
        <v>3</v>
      </c>
      <c r="D235" s="35">
        <v>1</v>
      </c>
      <c r="E235" s="35">
        <v>1</v>
      </c>
      <c r="F235" s="35">
        <v>-111</v>
      </c>
      <c r="G235" s="35">
        <v>0</v>
      </c>
      <c r="H235" s="35">
        <v>17</v>
      </c>
      <c r="I235" s="34">
        <v>46</v>
      </c>
      <c r="J235" s="34">
        <v>4</v>
      </c>
      <c r="K235" s="37">
        <f>8*(G235+(异步系统参数!B$3-1)*H235)/(I235-(10-异步系统参数!B$3)*J235)</f>
        <v>25.0526315789474</v>
      </c>
      <c r="L235" s="37">
        <f>IF(E235=1,(FLOOR((CEILING(异步系统参数!$B$2/H235,1)/(异步系统参数!$B$3-1)),1)*(I235-(10-异步系统参数!$B$3)*J235))+(IF(MOD(CEILING(异步系统参数!$B$2/H235,1),异步系统参数!$B$3-1)&gt;0,I235-(10-MOD(CEILING(异步系统参数!$B$2/H235,1),异步系统参数!$B$3-1)-1)*J235,0)),(I235-(10-异步系统参数!$B$3)*J235)*(CEILING(异步系统参数!$B$2/(H235*(异步系统参数!$B$3-1)+G235),1)))</f>
        <v>26</v>
      </c>
      <c r="M235" s="38">
        <f>(G235+(异步系统参数!B$3-1)*H235)</f>
        <v>119</v>
      </c>
    </row>
    <row r="236" spans="1:13">
      <c r="A236" s="35">
        <v>3</v>
      </c>
      <c r="B236" s="35">
        <v>0</v>
      </c>
      <c r="C236" s="35">
        <v>5</v>
      </c>
      <c r="D236" s="35">
        <v>1</v>
      </c>
      <c r="E236" s="35">
        <v>1</v>
      </c>
      <c r="F236" s="35">
        <v>-98</v>
      </c>
      <c r="G236" s="35">
        <v>0</v>
      </c>
      <c r="H236" s="35">
        <v>108</v>
      </c>
      <c r="I236" s="34">
        <v>46</v>
      </c>
      <c r="J236" s="34">
        <v>4</v>
      </c>
      <c r="K236" s="37">
        <f>8*(G236+(异步系统参数!B$3-1)*H236)/(I236-(10-异步系统参数!B$3)*J236)</f>
        <v>159.157894736842</v>
      </c>
      <c r="L236" s="37">
        <f>IF(E236=1,(FLOOR((CEILING(异步系统参数!$B$2/H236,1)/(异步系统参数!$B$3-1)),1)*(I236-(10-异步系统参数!$B$3)*J236))+(IF(MOD(CEILING(异步系统参数!$B$2/H236,1),异步系统参数!$B$3-1)&gt;0,I236-(10-MOD(CEILING(异步系统参数!$B$2/H236,1),异步系统参数!$B$3-1)-1)*J236,0)),(I236-(10-异步系统参数!$B$3)*J236)*(CEILING(异步系统参数!$B$2/(H236*(异步系统参数!$B$3-1)+G236),1)))</f>
        <v>14</v>
      </c>
      <c r="M236" s="38">
        <f>(G236+(异步系统参数!B$3-1)*H236)</f>
        <v>756</v>
      </c>
    </row>
    <row r="237" spans="1:13">
      <c r="A237" s="35">
        <v>4</v>
      </c>
      <c r="B237" s="35">
        <v>1</v>
      </c>
      <c r="C237" s="35">
        <v>5</v>
      </c>
      <c r="D237" s="35">
        <v>1</v>
      </c>
      <c r="E237" s="35">
        <v>1</v>
      </c>
      <c r="F237" s="35">
        <v>-101</v>
      </c>
      <c r="G237" s="35">
        <v>0</v>
      </c>
      <c r="H237" s="35">
        <v>255</v>
      </c>
      <c r="I237" s="35">
        <v>92</v>
      </c>
      <c r="J237" s="35">
        <v>8</v>
      </c>
      <c r="K237" s="37">
        <f>8*(G237+(异步系统参数!B$3-1)*H237)/(I237-(10-异步系统参数!B$3)*J237)</f>
        <v>187.894736842105</v>
      </c>
      <c r="L237" s="37">
        <f>IF(E237=1,(FLOOR((CEILING(异步系统参数!$B$2/H237,1)/(异步系统参数!$B$3-1)),1)*(I237-(10-异步系统参数!$B$3)*J237))+(IF(MOD(CEILING(异步系统参数!$B$2/H237,1),异步系统参数!$B$3-1)&gt;0,I237-(10-MOD(CEILING(异步系统参数!$B$2/H237,1),异步系统参数!$B$3-1)-1)*J237,0)),(I237-(10-异步系统参数!$B$3)*J237)*(CEILING(异步系统参数!$B$2/(H237*(异步系统参数!$B$3-1)+G237),1)))</f>
        <v>28</v>
      </c>
      <c r="M237" s="38">
        <f>(G237+(异步系统参数!B$3-1)*H237)</f>
        <v>1785</v>
      </c>
    </row>
  </sheetData>
  <mergeCells count="259">
    <mergeCell ref="A5:M5"/>
    <mergeCell ref="A232:M232"/>
    <mergeCell ref="B7:B46"/>
    <mergeCell ref="B47:B102"/>
    <mergeCell ref="B103:B166"/>
    <mergeCell ref="B167:B230"/>
    <mergeCell ref="C7:C14"/>
    <mergeCell ref="C15:C22"/>
    <mergeCell ref="C23:C30"/>
    <mergeCell ref="C31:C38"/>
    <mergeCell ref="C39:C46"/>
    <mergeCell ref="C47:C54"/>
    <mergeCell ref="C55:C62"/>
    <mergeCell ref="C63:C70"/>
    <mergeCell ref="C71:C78"/>
    <mergeCell ref="C79:C86"/>
    <mergeCell ref="C87:C94"/>
    <mergeCell ref="C95:C102"/>
    <mergeCell ref="C103:C110"/>
    <mergeCell ref="C111:C118"/>
    <mergeCell ref="C119:C126"/>
    <mergeCell ref="C127:C134"/>
    <mergeCell ref="C135:C142"/>
    <mergeCell ref="C143:C150"/>
    <mergeCell ref="C151:C158"/>
    <mergeCell ref="C159:C166"/>
    <mergeCell ref="C167:C174"/>
    <mergeCell ref="C175:C182"/>
    <mergeCell ref="C183:C190"/>
    <mergeCell ref="C191:C198"/>
    <mergeCell ref="C199:C206"/>
    <mergeCell ref="C207:C214"/>
    <mergeCell ref="C215:C222"/>
    <mergeCell ref="C223:C230"/>
    <mergeCell ref="D7:D8"/>
    <mergeCell ref="D9:D10"/>
    <mergeCell ref="D11:D12"/>
    <mergeCell ref="D13:D14"/>
    <mergeCell ref="D15:D16"/>
    <mergeCell ref="D17:D18"/>
    <mergeCell ref="D19:D20"/>
    <mergeCell ref="D21:D22"/>
    <mergeCell ref="D23:D24"/>
    <mergeCell ref="D25:D26"/>
    <mergeCell ref="D27:D28"/>
    <mergeCell ref="D29:D30"/>
    <mergeCell ref="D31:D32"/>
    <mergeCell ref="D33:D34"/>
    <mergeCell ref="D35:D36"/>
    <mergeCell ref="D37:D38"/>
    <mergeCell ref="D39:D40"/>
    <mergeCell ref="D41:D42"/>
    <mergeCell ref="D43:D44"/>
    <mergeCell ref="D45:D46"/>
    <mergeCell ref="D47:D48"/>
    <mergeCell ref="D49:D50"/>
    <mergeCell ref="D51:D52"/>
    <mergeCell ref="D53:D54"/>
    <mergeCell ref="D55:D56"/>
    <mergeCell ref="D57:D58"/>
    <mergeCell ref="D59:D60"/>
    <mergeCell ref="D61:D62"/>
    <mergeCell ref="D63:D64"/>
    <mergeCell ref="D65:D66"/>
    <mergeCell ref="D67:D68"/>
    <mergeCell ref="D69:D70"/>
    <mergeCell ref="D71:D72"/>
    <mergeCell ref="D73:D74"/>
    <mergeCell ref="D75:D76"/>
    <mergeCell ref="D77:D78"/>
    <mergeCell ref="D79:D80"/>
    <mergeCell ref="D81:D82"/>
    <mergeCell ref="D83:D84"/>
    <mergeCell ref="D85:D86"/>
    <mergeCell ref="D87:D88"/>
    <mergeCell ref="D89:D90"/>
    <mergeCell ref="D91:D92"/>
    <mergeCell ref="D93:D94"/>
    <mergeCell ref="D95:D96"/>
    <mergeCell ref="D97:D98"/>
    <mergeCell ref="D99:D100"/>
    <mergeCell ref="D101:D102"/>
    <mergeCell ref="D103:D104"/>
    <mergeCell ref="D105:D106"/>
    <mergeCell ref="D107:D108"/>
    <mergeCell ref="D109:D110"/>
    <mergeCell ref="D111:D112"/>
    <mergeCell ref="D113:D114"/>
    <mergeCell ref="D115:D116"/>
    <mergeCell ref="D117:D118"/>
    <mergeCell ref="D119:D120"/>
    <mergeCell ref="D121:D122"/>
    <mergeCell ref="D123:D124"/>
    <mergeCell ref="D125:D126"/>
    <mergeCell ref="D127:D128"/>
    <mergeCell ref="D129:D130"/>
    <mergeCell ref="D131:D132"/>
    <mergeCell ref="D133:D134"/>
    <mergeCell ref="D135:D136"/>
    <mergeCell ref="D137:D138"/>
    <mergeCell ref="D139:D140"/>
    <mergeCell ref="D141:D142"/>
    <mergeCell ref="D143:D144"/>
    <mergeCell ref="D145:D146"/>
    <mergeCell ref="D147:D148"/>
    <mergeCell ref="D149:D150"/>
    <mergeCell ref="D151:D152"/>
    <mergeCell ref="D153:D154"/>
    <mergeCell ref="D155:D156"/>
    <mergeCell ref="D157:D158"/>
    <mergeCell ref="D159:D160"/>
    <mergeCell ref="D161:D162"/>
    <mergeCell ref="D163:D164"/>
    <mergeCell ref="D165:D166"/>
    <mergeCell ref="D167:D168"/>
    <mergeCell ref="D169:D170"/>
    <mergeCell ref="D171:D172"/>
    <mergeCell ref="D173:D174"/>
    <mergeCell ref="D175:D176"/>
    <mergeCell ref="D177:D178"/>
    <mergeCell ref="D179:D180"/>
    <mergeCell ref="D181:D182"/>
    <mergeCell ref="D183:D184"/>
    <mergeCell ref="D185:D186"/>
    <mergeCell ref="D187:D188"/>
    <mergeCell ref="D189:D190"/>
    <mergeCell ref="D191:D192"/>
    <mergeCell ref="D193:D194"/>
    <mergeCell ref="D195:D196"/>
    <mergeCell ref="D197:D198"/>
    <mergeCell ref="D199:D200"/>
    <mergeCell ref="D201:D202"/>
    <mergeCell ref="D203:D204"/>
    <mergeCell ref="D205:D206"/>
    <mergeCell ref="D207:D208"/>
    <mergeCell ref="D209:D210"/>
    <mergeCell ref="D211:D212"/>
    <mergeCell ref="D213:D214"/>
    <mergeCell ref="D215:D216"/>
    <mergeCell ref="D217:D218"/>
    <mergeCell ref="D219:D220"/>
    <mergeCell ref="D221:D222"/>
    <mergeCell ref="D223:D224"/>
    <mergeCell ref="D225:D226"/>
    <mergeCell ref="D227:D228"/>
    <mergeCell ref="D229:D230"/>
    <mergeCell ref="F7:F8"/>
    <mergeCell ref="F9:F10"/>
    <mergeCell ref="F11:F12"/>
    <mergeCell ref="F13:F14"/>
    <mergeCell ref="F15:F16"/>
    <mergeCell ref="F17:F18"/>
    <mergeCell ref="F19:F20"/>
    <mergeCell ref="F21:F22"/>
    <mergeCell ref="F23:F24"/>
    <mergeCell ref="F25:F26"/>
    <mergeCell ref="F27:F28"/>
    <mergeCell ref="F29:F30"/>
    <mergeCell ref="F31:F32"/>
    <mergeCell ref="F33:F34"/>
    <mergeCell ref="F35:F36"/>
    <mergeCell ref="F37:F38"/>
    <mergeCell ref="F39:F40"/>
    <mergeCell ref="F41:F42"/>
    <mergeCell ref="F43:F44"/>
    <mergeCell ref="F45:F46"/>
    <mergeCell ref="F47:F48"/>
    <mergeCell ref="F49:F50"/>
    <mergeCell ref="F51:F52"/>
    <mergeCell ref="F53:F54"/>
    <mergeCell ref="F55:F56"/>
    <mergeCell ref="F57:F58"/>
    <mergeCell ref="F59:F60"/>
    <mergeCell ref="F61:F62"/>
    <mergeCell ref="F63:F64"/>
    <mergeCell ref="F65:F66"/>
    <mergeCell ref="F67:F68"/>
    <mergeCell ref="F69:F70"/>
    <mergeCell ref="F71:F72"/>
    <mergeCell ref="F73:F74"/>
    <mergeCell ref="F75:F76"/>
    <mergeCell ref="F77:F78"/>
    <mergeCell ref="F79:F80"/>
    <mergeCell ref="F81:F82"/>
    <mergeCell ref="F83:F84"/>
    <mergeCell ref="F85:F86"/>
    <mergeCell ref="F87:F88"/>
    <mergeCell ref="F89:F90"/>
    <mergeCell ref="F91:F92"/>
    <mergeCell ref="F93:F94"/>
    <mergeCell ref="F95:F96"/>
    <mergeCell ref="F97:F98"/>
    <mergeCell ref="F99:F100"/>
    <mergeCell ref="F101:F102"/>
    <mergeCell ref="F103:F104"/>
    <mergeCell ref="F105:F106"/>
    <mergeCell ref="F107:F108"/>
    <mergeCell ref="F109:F110"/>
    <mergeCell ref="F111:F112"/>
    <mergeCell ref="F113:F114"/>
    <mergeCell ref="F115:F116"/>
    <mergeCell ref="F117:F118"/>
    <mergeCell ref="F119:F120"/>
    <mergeCell ref="F121:F122"/>
    <mergeCell ref="F123:F124"/>
    <mergeCell ref="F125:F126"/>
    <mergeCell ref="F127:F128"/>
    <mergeCell ref="F129:F130"/>
    <mergeCell ref="F131:F132"/>
    <mergeCell ref="F133:F134"/>
    <mergeCell ref="F135:F136"/>
    <mergeCell ref="F137:F138"/>
    <mergeCell ref="F139:F140"/>
    <mergeCell ref="F141:F142"/>
    <mergeCell ref="F143:F144"/>
    <mergeCell ref="F145:F146"/>
    <mergeCell ref="F147:F148"/>
    <mergeCell ref="F149:F150"/>
    <mergeCell ref="F151:F152"/>
    <mergeCell ref="F153:F154"/>
    <mergeCell ref="F155:F156"/>
    <mergeCell ref="F157:F158"/>
    <mergeCell ref="F159:F160"/>
    <mergeCell ref="F161:F162"/>
    <mergeCell ref="F163:F164"/>
    <mergeCell ref="F165:F166"/>
    <mergeCell ref="F167:F168"/>
    <mergeCell ref="F169:F170"/>
    <mergeCell ref="F171:F172"/>
    <mergeCell ref="F173:F174"/>
    <mergeCell ref="F175:F176"/>
    <mergeCell ref="F177:F178"/>
    <mergeCell ref="F179:F180"/>
    <mergeCell ref="F181:F182"/>
    <mergeCell ref="F183:F184"/>
    <mergeCell ref="F185:F186"/>
    <mergeCell ref="F187:F188"/>
    <mergeCell ref="F189:F190"/>
    <mergeCell ref="F191:F192"/>
    <mergeCell ref="F193:F194"/>
    <mergeCell ref="F195:F196"/>
    <mergeCell ref="F197:F198"/>
    <mergeCell ref="F199:F200"/>
    <mergeCell ref="F201:F202"/>
    <mergeCell ref="F203:F204"/>
    <mergeCell ref="F205:F206"/>
    <mergeCell ref="F207:F208"/>
    <mergeCell ref="F209:F210"/>
    <mergeCell ref="F211:F212"/>
    <mergeCell ref="F213:F214"/>
    <mergeCell ref="F215:F216"/>
    <mergeCell ref="F217:F218"/>
    <mergeCell ref="F219:F220"/>
    <mergeCell ref="F221:F222"/>
    <mergeCell ref="F223:F224"/>
    <mergeCell ref="F225:F226"/>
    <mergeCell ref="F227:F228"/>
    <mergeCell ref="F229:F230"/>
    <mergeCell ref="O15:O30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D29"/>
  <sheetViews>
    <sheetView workbookViewId="0">
      <selection activeCell="A28" sqref="$A28:$XFD29"/>
    </sheetView>
  </sheetViews>
  <sheetFormatPr defaultColWidth="9" defaultRowHeight="14.4" customHeight="1" outlineLevelCol="3"/>
  <cols>
    <col min="1" max="1" width="13.1666666666667" style="1" customWidth="1"/>
    <col min="2" max="2" width="7.66666666666667" style="1" customWidth="1"/>
    <col min="3" max="3" width="16" style="1" customWidth="1"/>
    <col min="4" max="4" width="20.6666666666667" style="1" customWidth="1"/>
  </cols>
  <sheetData>
    <row r="1" customHeight="1" spans="1:4">
      <c r="A1" s="1" t="s">
        <v>80</v>
      </c>
      <c r="B1" s="1" t="s">
        <v>81</v>
      </c>
      <c r="C1" s="1" t="s">
        <v>82</v>
      </c>
      <c r="D1" s="1" t="s">
        <v>83</v>
      </c>
    </row>
    <row r="2" customHeight="1" spans="1:4">
      <c r="A2" s="1">
        <v>0</v>
      </c>
      <c r="B2" s="1">
        <v>0</v>
      </c>
      <c r="C2" s="1" t="str">
        <f t="shared" ref="C2:C29" si="0">_xlfn.CONCAT(A2,B2)</f>
        <v>00</v>
      </c>
      <c r="D2" s="1">
        <v>6</v>
      </c>
    </row>
    <row r="3" customHeight="1" spans="1:4">
      <c r="A3" s="1">
        <v>0</v>
      </c>
      <c r="B3" s="1">
        <v>1</v>
      </c>
      <c r="C3" s="1" t="str">
        <f t="shared" si="0"/>
        <v>01</v>
      </c>
      <c r="D3" s="1">
        <v>8</v>
      </c>
    </row>
    <row r="4" customHeight="1" spans="1:4">
      <c r="A4" s="1">
        <v>0</v>
      </c>
      <c r="B4" s="1">
        <v>2</v>
      </c>
      <c r="C4" s="1" t="str">
        <f t="shared" si="0"/>
        <v>02</v>
      </c>
      <c r="D4" s="1">
        <v>51</v>
      </c>
    </row>
    <row r="5" customHeight="1" spans="1:4">
      <c r="A5" s="1">
        <v>0</v>
      </c>
      <c r="B5" s="1">
        <v>3</v>
      </c>
      <c r="C5" s="1" t="str">
        <f t="shared" si="0"/>
        <v>03</v>
      </c>
      <c r="D5" s="1">
        <v>64</v>
      </c>
    </row>
    <row r="6" customHeight="1" spans="1:4">
      <c r="A6" s="1">
        <v>0</v>
      </c>
      <c r="B6" s="1">
        <v>4</v>
      </c>
      <c r="C6" s="1" t="str">
        <f t="shared" si="0"/>
        <v>04</v>
      </c>
      <c r="D6" s="1">
        <v>78</v>
      </c>
    </row>
    <row r="7" customHeight="1" spans="1:4">
      <c r="A7" s="1">
        <v>1</v>
      </c>
      <c r="B7" s="1">
        <v>0</v>
      </c>
      <c r="C7" s="1" t="str">
        <f t="shared" si="0"/>
        <v>10</v>
      </c>
      <c r="D7" s="1">
        <v>6</v>
      </c>
    </row>
    <row r="8" customHeight="1" spans="1:4">
      <c r="A8" s="1">
        <v>1</v>
      </c>
      <c r="B8" s="1">
        <v>1</v>
      </c>
      <c r="C8" s="1" t="str">
        <f t="shared" si="0"/>
        <v>11</v>
      </c>
      <c r="D8" s="1">
        <v>14</v>
      </c>
    </row>
    <row r="9" customHeight="1" spans="1:4">
      <c r="A9" s="1">
        <v>1</v>
      </c>
      <c r="B9" s="1">
        <v>2</v>
      </c>
      <c r="C9" s="1" t="str">
        <f t="shared" si="0"/>
        <v>12</v>
      </c>
      <c r="D9" s="1">
        <v>21</v>
      </c>
    </row>
    <row r="10" customHeight="1" spans="1:4">
      <c r="A10" s="1">
        <v>1</v>
      </c>
      <c r="B10" s="1">
        <v>3</v>
      </c>
      <c r="C10" s="1" t="str">
        <f t="shared" si="0"/>
        <v>13</v>
      </c>
      <c r="D10" s="1">
        <v>51</v>
      </c>
    </row>
    <row r="11" customHeight="1" spans="1:4">
      <c r="A11" s="1">
        <v>1</v>
      </c>
      <c r="B11" s="1">
        <v>4</v>
      </c>
      <c r="C11" s="1" t="str">
        <f t="shared" si="0"/>
        <v>14</v>
      </c>
      <c r="D11" s="1">
        <v>107</v>
      </c>
    </row>
    <row r="12" customHeight="1" spans="1:4">
      <c r="A12" s="1">
        <v>1</v>
      </c>
      <c r="B12" s="1">
        <v>5</v>
      </c>
      <c r="C12" s="1" t="str">
        <f t="shared" si="0"/>
        <v>15</v>
      </c>
      <c r="D12" s="1">
        <v>156</v>
      </c>
    </row>
    <row r="13" customHeight="1" spans="1:4">
      <c r="A13" s="1">
        <v>1</v>
      </c>
      <c r="B13" s="1">
        <v>6</v>
      </c>
      <c r="C13" s="1" t="str">
        <f t="shared" si="0"/>
        <v>16</v>
      </c>
      <c r="D13" s="1">
        <v>191</v>
      </c>
    </row>
    <row r="14" customHeight="1" spans="1:4">
      <c r="A14" s="1">
        <v>2</v>
      </c>
      <c r="B14" s="1">
        <v>0</v>
      </c>
      <c r="C14" s="1" t="str">
        <f t="shared" si="0"/>
        <v>20</v>
      </c>
      <c r="D14" s="1">
        <v>6</v>
      </c>
    </row>
    <row r="15" customHeight="1" spans="1:4">
      <c r="A15" s="1">
        <v>2</v>
      </c>
      <c r="B15" s="1">
        <v>1</v>
      </c>
      <c r="C15" s="1" t="str">
        <f t="shared" si="0"/>
        <v>21</v>
      </c>
      <c r="D15" s="1">
        <v>14</v>
      </c>
    </row>
    <row r="16" customHeight="1" spans="1:4">
      <c r="A16" s="1">
        <v>2</v>
      </c>
      <c r="B16" s="1">
        <v>2</v>
      </c>
      <c r="C16" s="1" t="str">
        <f t="shared" si="0"/>
        <v>22</v>
      </c>
      <c r="D16" s="1">
        <v>30</v>
      </c>
    </row>
    <row r="17" customHeight="1" spans="1:4">
      <c r="A17" s="1">
        <v>2</v>
      </c>
      <c r="B17" s="1">
        <v>3</v>
      </c>
      <c r="C17" s="1" t="str">
        <f t="shared" si="0"/>
        <v>23</v>
      </c>
      <c r="D17" s="1">
        <v>41</v>
      </c>
    </row>
    <row r="18" customHeight="1" spans="1:4">
      <c r="A18" s="1">
        <v>2</v>
      </c>
      <c r="B18" s="1">
        <v>4</v>
      </c>
      <c r="C18" s="1" t="str">
        <f t="shared" si="0"/>
        <v>24</v>
      </c>
      <c r="D18" s="1">
        <v>72</v>
      </c>
    </row>
    <row r="19" customHeight="1" spans="1:4">
      <c r="A19" s="1">
        <v>2</v>
      </c>
      <c r="B19" s="1">
        <v>5</v>
      </c>
      <c r="C19" s="1" t="str">
        <f t="shared" si="0"/>
        <v>25</v>
      </c>
      <c r="D19" s="1">
        <v>135</v>
      </c>
    </row>
    <row r="20" customHeight="1" spans="1:4">
      <c r="A20" s="1">
        <v>2</v>
      </c>
      <c r="B20" s="1">
        <v>6</v>
      </c>
      <c r="C20" s="1" t="str">
        <f t="shared" si="0"/>
        <v>26</v>
      </c>
      <c r="D20" s="1">
        <v>254</v>
      </c>
    </row>
    <row r="21" customHeight="1" spans="1:4">
      <c r="A21" s="1">
        <v>2</v>
      </c>
      <c r="B21" s="1">
        <v>7</v>
      </c>
      <c r="C21" s="1" t="str">
        <f t="shared" si="0"/>
        <v>27</v>
      </c>
      <c r="D21" s="1">
        <v>296</v>
      </c>
    </row>
    <row r="22" customHeight="1" spans="1:4">
      <c r="A22" s="1">
        <v>3</v>
      </c>
      <c r="B22" s="1">
        <v>0</v>
      </c>
      <c r="C22" s="1" t="str">
        <f t="shared" si="0"/>
        <v>30</v>
      </c>
      <c r="D22" s="1">
        <v>6</v>
      </c>
    </row>
    <row r="23" customHeight="1" spans="1:4">
      <c r="A23" s="1">
        <v>3</v>
      </c>
      <c r="B23" s="1">
        <v>1</v>
      </c>
      <c r="C23" s="1" t="str">
        <f t="shared" si="0"/>
        <v>31</v>
      </c>
      <c r="D23" s="1">
        <v>14</v>
      </c>
    </row>
    <row r="24" customHeight="1" spans="1:4">
      <c r="A24" s="1">
        <v>3</v>
      </c>
      <c r="B24" s="1">
        <v>2</v>
      </c>
      <c r="C24" s="1" t="str">
        <f t="shared" si="0"/>
        <v>32</v>
      </c>
      <c r="D24" s="1">
        <v>30</v>
      </c>
    </row>
    <row r="25" customHeight="1" spans="1:4">
      <c r="A25" s="1">
        <v>3</v>
      </c>
      <c r="B25" s="1">
        <v>3</v>
      </c>
      <c r="C25" s="1" t="str">
        <f t="shared" si="0"/>
        <v>33</v>
      </c>
      <c r="D25" s="1">
        <v>62</v>
      </c>
    </row>
    <row r="26" customHeight="1" spans="1:4">
      <c r="A26" s="1">
        <v>3</v>
      </c>
      <c r="B26" s="1">
        <v>4</v>
      </c>
      <c r="C26" s="1" t="str">
        <f t="shared" si="0"/>
        <v>34</v>
      </c>
      <c r="D26" s="1">
        <v>107</v>
      </c>
    </row>
    <row r="27" customHeight="1" spans="1:4">
      <c r="A27" s="1">
        <v>3</v>
      </c>
      <c r="B27" s="1">
        <v>5</v>
      </c>
      <c r="C27" s="1" t="str">
        <f t="shared" si="0"/>
        <v>35</v>
      </c>
      <c r="D27" s="1">
        <v>219</v>
      </c>
    </row>
    <row r="28" customHeight="1" spans="1:4">
      <c r="A28" s="1">
        <v>3</v>
      </c>
      <c r="B28" s="1">
        <v>6</v>
      </c>
      <c r="C28" s="1" t="str">
        <f t="shared" si="0"/>
        <v>36</v>
      </c>
      <c r="D28" s="1">
        <v>450</v>
      </c>
    </row>
    <row r="29" customHeight="1" spans="1:4">
      <c r="A29" s="1">
        <v>3</v>
      </c>
      <c r="B29" s="1">
        <v>7</v>
      </c>
      <c r="C29" s="1" t="str">
        <f t="shared" si="0"/>
        <v>37</v>
      </c>
      <c r="D29" s="1">
        <v>618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01_说明</vt:lpstr>
      <vt:lpstr>同步系统系统容量估算</vt:lpstr>
      <vt:lpstr>异步系统参数</vt:lpstr>
      <vt:lpstr>异步系统参数 (无gap，新单播)</vt:lpstr>
      <vt:lpstr>symbol_len&amp;MCS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毛小蒙。</cp:lastModifiedBy>
  <dcterms:created xsi:type="dcterms:W3CDTF">2006-09-16T00:00:00Z</dcterms:created>
  <dcterms:modified xsi:type="dcterms:W3CDTF">2025-02-22T01:50:19Z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8BA37E75EDA74D8FB974BEE4F0AB54A0_13</vt:lpwstr>
  </property>
  <property fmtid="{D5CDD505-2E9C-101B-9397-08002B2CF9AE}" pid="3" name="KSOProductBuildVer">
    <vt:lpwstr>2052-12.1.0.19770</vt:lpwstr>
  </property>
</Properties>
</file>